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\introduction-to-programming\materials\"/>
    </mc:Choice>
  </mc:AlternateContent>
  <xr:revisionPtr revIDLastSave="0" documentId="13_ncr:1_{AC1B86CB-E99D-4E8D-8D7D-B956418C530A}" xr6:coauthVersionLast="47" xr6:coauthVersionMax="47" xr10:uidLastSave="{00000000-0000-0000-0000-000000000000}"/>
  <bookViews>
    <workbookView xWindow="-120" yWindow="-120" windowWidth="24240" windowHeight="13140" xr2:uid="{087F78DD-04B1-40B0-8ACB-1CBD3BFD5A7A}"/>
  </bookViews>
  <sheets>
    <sheet name="Start" sheetId="2" r:id="rId1"/>
    <sheet name="Sheet1" sheetId="33" r:id="rId2"/>
    <sheet name="Future_Value" sheetId="9" r:id="rId3"/>
    <sheet name="Cost_Revenue" sheetId="3" r:id="rId4"/>
    <sheet name="Future_Value2" sheetId="10" r:id="rId5"/>
    <sheet name="Cost_Revenue_Painter" sheetId="4" r:id="rId6"/>
    <sheet name="with_plot" sheetId="5" r:id="rId7"/>
    <sheet name="CoffeeShop" sheetId="11" r:id="rId8"/>
    <sheet name="simple" sheetId="6" r:id="rId9"/>
    <sheet name="Sales (conditionals)" sheetId="12" r:id="rId10"/>
    <sheet name="Moving Average" sheetId="13" r:id="rId11"/>
    <sheet name="conditional_cost" sheetId="7" r:id="rId12"/>
    <sheet name="VIP" sheetId="14" r:id="rId13"/>
    <sheet name="Installment" sheetId="15" r:id="rId14"/>
    <sheet name="Annuity" sheetId="16" r:id="rId15"/>
    <sheet name="Exam" sheetId="17" r:id="rId16"/>
    <sheet name="Department" sheetId="18" r:id="rId17"/>
    <sheet name="Bar_Sales" sheetId="19" r:id="rId18"/>
    <sheet name="Clients" sheetId="22" r:id="rId19"/>
    <sheet name="Gift" sheetId="20" r:id="rId20"/>
    <sheet name="Grading" sheetId="21" r:id="rId21"/>
    <sheet name="Bike_sales" sheetId="8" r:id="rId22"/>
    <sheet name="Sales_table" sheetId="24" r:id="rId23"/>
    <sheet name="Sales_data" sheetId="29" r:id="rId24"/>
    <sheet name="Store_data" sheetId="31" r:id="rId25"/>
    <sheet name="Exporter_data" sheetId="25" r:id="rId26"/>
    <sheet name="Exporter_Pivot_Table_1" sheetId="26" r:id="rId27"/>
    <sheet name="Exporter_Pivot_Table_2" sheetId="34" r:id="rId28"/>
    <sheet name="Exporter_Pivot_Table_3" sheetId="35" r:id="rId29"/>
    <sheet name="Exporter_Pivot_Table_4" sheetId="36" r:id="rId30"/>
    <sheet name="Exporter_Pivot_Table_5" sheetId="37" r:id="rId31"/>
    <sheet name="Exped_data" sheetId="27" r:id="rId32"/>
    <sheet name="Exped_Pivot_Table_Start" sheetId="28" r:id="rId33"/>
    <sheet name="Exped_Pivot_Table_1" sheetId="38" r:id="rId34"/>
    <sheet name="Exped_Pivot_Table_2" sheetId="39" r:id="rId35"/>
    <sheet name="Exped_Pivot_Table_3" sheetId="40" r:id="rId36"/>
    <sheet name="Exped_Pivot_Table_4" sheetId="41" r:id="rId37"/>
    <sheet name="Exped_Pivot_Table_5" sheetId="42" r:id="rId38"/>
    <sheet name="Exped_Pivot_Table_6" sheetId="44" r:id="rId39"/>
  </sheets>
  <definedNames>
    <definedName name="_xlnm._FilterDatabase" localSheetId="25" hidden="1">Exporter_data!$A$1:$F$214</definedName>
    <definedName name="_xlnm.Database">Exped_data!$B$1:$G$1001</definedName>
    <definedName name="solver_corr" hidden="1">1</definedName>
    <definedName name="solver_ctp1" hidden="1">0</definedName>
    <definedName name="solver_ctp2" hidden="1">0</definedName>
    <definedName name="solver_disp" hidden="1">0</definedName>
    <definedName name="solver_eval" hidden="1">0</definedName>
    <definedName name="solver_lcens" hidden="1">-1E+30</definedName>
    <definedName name="solver_lcut" hidden="1">-1E+30</definedName>
    <definedName name="solver_nsim" hidden="1">1</definedName>
    <definedName name="solver_nssim" hidden="1">-1</definedName>
    <definedName name="solver_ntri" hidden="1">1000</definedName>
    <definedName name="solver_rsmp" hidden="1">2</definedName>
    <definedName name="solver_seed" hidden="1">0</definedName>
    <definedName name="solver_sthr" hidden="1">0</definedName>
    <definedName name="solver_ucens" hidden="1">1E+30</definedName>
    <definedName name="solver_ucut" hidden="1">1E+30</definedName>
  </definedNames>
  <calcPr calcId="191029"/>
  <pivotCaches>
    <pivotCache cacheId="0" r:id="rId40"/>
    <pivotCache cacheId="51" r:id="rId4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31" l="1"/>
  <c r="F47" i="31"/>
  <c r="F46" i="31"/>
  <c r="F45" i="31"/>
  <c r="F44" i="31"/>
  <c r="F43" i="31"/>
  <c r="F42" i="31"/>
  <c r="F41" i="31"/>
  <c r="F40" i="31"/>
  <c r="F39" i="31"/>
  <c r="F38" i="31"/>
  <c r="F37" i="31"/>
  <c r="F36" i="31"/>
  <c r="F35" i="31"/>
  <c r="F34" i="31"/>
  <c r="F33" i="31"/>
  <c r="F32" i="31"/>
  <c r="F31" i="31"/>
  <c r="F30" i="31"/>
  <c r="F29" i="31"/>
  <c r="F28" i="31"/>
  <c r="F27" i="31"/>
  <c r="F26" i="31"/>
  <c r="F25" i="31"/>
  <c r="F24" i="31"/>
  <c r="F23" i="31"/>
  <c r="F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6" i="31"/>
  <c r="F5" i="31"/>
  <c r="F4" i="31"/>
  <c r="F3" i="31"/>
  <c r="F2" i="31"/>
  <c r="C14" i="3"/>
  <c r="C13" i="3"/>
  <c r="C12" i="3"/>
  <c r="C11" i="3"/>
  <c r="C10" i="3"/>
  <c r="C9" i="3"/>
  <c r="C8" i="3"/>
  <c r="C7" i="3"/>
  <c r="C6" i="3"/>
  <c r="C5" i="3"/>
  <c r="C4" i="3"/>
  <c r="C15" i="3"/>
  <c r="H2" i="24"/>
  <c r="I2" i="24"/>
  <c r="J2" i="24"/>
  <c r="L2" i="24"/>
  <c r="H3" i="24"/>
  <c r="I3" i="24"/>
  <c r="J3" i="24"/>
  <c r="H4" i="24"/>
  <c r="I4" i="24"/>
  <c r="J4" i="24"/>
  <c r="L4" i="24"/>
  <c r="H5" i="24"/>
  <c r="I5" i="24"/>
  <c r="J5" i="24"/>
  <c r="H6" i="24"/>
  <c r="I6" i="24"/>
  <c r="J6" i="24"/>
  <c r="H7" i="24"/>
  <c r="I7" i="24"/>
  <c r="J7" i="24"/>
  <c r="H8" i="24"/>
  <c r="I8" i="24"/>
  <c r="J8" i="24"/>
  <c r="L8" i="24" a="1"/>
  <c r="L8" i="24"/>
  <c r="M8" i="24"/>
  <c r="H9" i="24"/>
  <c r="I9" i="24"/>
  <c r="J9" i="24"/>
  <c r="M9" i="24"/>
  <c r="H10" i="24"/>
  <c r="I10" i="24"/>
  <c r="J10" i="24"/>
  <c r="M10" i="24"/>
  <c r="H11" i="24"/>
  <c r="I11" i="24"/>
  <c r="J11" i="24"/>
  <c r="M11" i="24"/>
  <c r="H12" i="24"/>
  <c r="I12" i="24"/>
  <c r="J12" i="24"/>
  <c r="M12" i="24"/>
  <c r="H13" i="24"/>
  <c r="I13" i="24"/>
  <c r="J13" i="24"/>
  <c r="M13" i="24"/>
  <c r="H14" i="24"/>
  <c r="I14" i="24"/>
  <c r="J14" i="24"/>
  <c r="M14" i="24"/>
  <c r="H15" i="24"/>
  <c r="I15" i="24"/>
  <c r="J15" i="24"/>
  <c r="H16" i="24"/>
  <c r="I16" i="24"/>
  <c r="J16" i="24"/>
  <c r="H17" i="24"/>
  <c r="I17" i="24"/>
  <c r="J17" i="24"/>
  <c r="H18" i="24"/>
  <c r="I18" i="24"/>
  <c r="J18" i="24"/>
  <c r="H19" i="24"/>
  <c r="I19" i="24"/>
  <c r="J19" i="24"/>
  <c r="H20" i="24"/>
  <c r="I20" i="24"/>
  <c r="J20" i="24"/>
  <c r="H21" i="24"/>
  <c r="I21" i="24"/>
  <c r="J21" i="24"/>
  <c r="H22" i="24"/>
  <c r="I22" i="24"/>
  <c r="J22" i="24"/>
  <c r="H23" i="24"/>
  <c r="I23" i="24"/>
  <c r="J23" i="24"/>
  <c r="H24" i="24"/>
  <c r="I24" i="24"/>
  <c r="J24" i="24"/>
  <c r="H25" i="24"/>
  <c r="I25" i="24"/>
  <c r="J25" i="24"/>
  <c r="H26" i="24"/>
  <c r="I26" i="24"/>
  <c r="J26" i="24"/>
  <c r="H27" i="24"/>
  <c r="I27" i="24"/>
  <c r="J27" i="24"/>
  <c r="H28" i="24"/>
  <c r="I28" i="24"/>
  <c r="J28" i="24"/>
  <c r="H29" i="24"/>
  <c r="I29" i="24"/>
  <c r="J29" i="24"/>
  <c r="H30" i="24"/>
  <c r="I30" i="24"/>
  <c r="J30" i="24"/>
  <c r="H31" i="24"/>
  <c r="I31" i="24"/>
  <c r="J31" i="24"/>
  <c r="H32" i="24"/>
  <c r="I32" i="24"/>
  <c r="J32" i="24"/>
  <c r="H33" i="24"/>
  <c r="I33" i="24"/>
  <c r="J33" i="24"/>
  <c r="H34" i="24"/>
  <c r="I34" i="24"/>
  <c r="J34" i="24"/>
  <c r="H35" i="24"/>
  <c r="I35" i="24"/>
  <c r="J35" i="24"/>
  <c r="H36" i="24"/>
  <c r="I36" i="24"/>
  <c r="J36" i="24"/>
  <c r="H37" i="24"/>
  <c r="I37" i="24"/>
  <c r="J37" i="24"/>
  <c r="H38" i="24"/>
  <c r="I38" i="24"/>
  <c r="J38" i="24"/>
  <c r="H39" i="24"/>
  <c r="I39" i="24"/>
  <c r="J39" i="24"/>
  <c r="H40" i="24"/>
  <c r="I40" i="24"/>
  <c r="J40" i="24"/>
  <c r="H41" i="24"/>
  <c r="I41" i="24"/>
  <c r="J41" i="24"/>
  <c r="H42" i="24"/>
  <c r="I42" i="24"/>
  <c r="J42" i="24"/>
  <c r="H43" i="24"/>
  <c r="I43" i="24"/>
  <c r="J43" i="24"/>
  <c r="H44" i="24"/>
  <c r="I44" i="24"/>
  <c r="J44" i="24"/>
  <c r="H45" i="24"/>
  <c r="I45" i="24"/>
  <c r="J45" i="24"/>
  <c r="H46" i="24"/>
  <c r="I46" i="24"/>
  <c r="J46" i="24"/>
  <c r="H47" i="24"/>
  <c r="I47" i="24"/>
  <c r="J47" i="24"/>
  <c r="H48" i="24"/>
  <c r="I48" i="24"/>
  <c r="J48" i="24"/>
  <c r="H49" i="24"/>
  <c r="I49" i="24"/>
  <c r="J49" i="24"/>
  <c r="H50" i="24"/>
  <c r="I50" i="24"/>
  <c r="J50" i="24"/>
  <c r="H51" i="24"/>
  <c r="I51" i="24"/>
  <c r="J51" i="24"/>
  <c r="H52" i="24"/>
  <c r="I52" i="24"/>
  <c r="J52" i="24"/>
  <c r="H53" i="24"/>
  <c r="I53" i="24"/>
  <c r="J53" i="24"/>
  <c r="H54" i="24"/>
  <c r="I54" i="24"/>
  <c r="J54" i="24"/>
  <c r="H55" i="24"/>
  <c r="I55" i="24"/>
  <c r="J55" i="24"/>
  <c r="H56" i="24"/>
  <c r="I56" i="24"/>
  <c r="J56" i="24"/>
  <c r="H57" i="24"/>
  <c r="I57" i="24"/>
  <c r="J57" i="24"/>
  <c r="H58" i="24"/>
  <c r="I58" i="24"/>
  <c r="J58" i="24"/>
  <c r="H59" i="24"/>
  <c r="I59" i="24"/>
  <c r="J59" i="24"/>
  <c r="H60" i="24"/>
  <c r="I60" i="24"/>
  <c r="J60" i="24"/>
  <c r="H61" i="24"/>
  <c r="I61" i="24"/>
  <c r="J61" i="24"/>
  <c r="H62" i="24"/>
  <c r="I62" i="24"/>
  <c r="J62" i="24"/>
  <c r="H63" i="24"/>
  <c r="I63" i="24"/>
  <c r="J63" i="24"/>
  <c r="H64" i="24"/>
  <c r="I64" i="24"/>
  <c r="J64" i="24"/>
  <c r="H65" i="24"/>
  <c r="I65" i="24"/>
  <c r="J65" i="24"/>
  <c r="H66" i="24"/>
  <c r="I66" i="24"/>
  <c r="J66" i="24"/>
  <c r="H67" i="24"/>
  <c r="I67" i="24"/>
  <c r="J67" i="24"/>
  <c r="H68" i="24"/>
  <c r="I68" i="24"/>
  <c r="J68" i="24"/>
  <c r="H69" i="24"/>
  <c r="I69" i="24"/>
  <c r="J69" i="24"/>
  <c r="H70" i="24"/>
  <c r="I70" i="24"/>
  <c r="J70" i="24"/>
  <c r="H71" i="24"/>
  <c r="I71" i="24"/>
  <c r="J71" i="24"/>
  <c r="H72" i="24"/>
  <c r="I72" i="24"/>
  <c r="J72" i="24"/>
  <c r="H73" i="24"/>
  <c r="I73" i="24"/>
  <c r="J73" i="24"/>
  <c r="H74" i="24"/>
  <c r="I74" i="24"/>
  <c r="J74" i="24"/>
  <c r="H75" i="24"/>
  <c r="I75" i="24"/>
  <c r="J75" i="24"/>
  <c r="H76" i="24"/>
  <c r="I76" i="24"/>
  <c r="J76" i="24"/>
  <c r="H77" i="24"/>
  <c r="I77" i="24"/>
  <c r="J77" i="24"/>
  <c r="H78" i="24"/>
  <c r="I78" i="24"/>
  <c r="J78" i="24"/>
  <c r="H79" i="24"/>
  <c r="I79" i="24"/>
  <c r="J79" i="24"/>
  <c r="H80" i="24"/>
  <c r="I80" i="24"/>
  <c r="J80" i="24"/>
  <c r="H81" i="24"/>
  <c r="I81" i="24"/>
  <c r="J81" i="24"/>
  <c r="H82" i="24"/>
  <c r="I82" i="24"/>
  <c r="J82" i="24"/>
  <c r="H83" i="24"/>
  <c r="I83" i="24"/>
  <c r="J83" i="24"/>
  <c r="H84" i="24"/>
  <c r="I84" i="24"/>
  <c r="J84" i="24"/>
  <c r="H85" i="24"/>
  <c r="I85" i="24"/>
  <c r="J85" i="24"/>
  <c r="H86" i="24"/>
  <c r="I86" i="24"/>
  <c r="J86" i="24"/>
  <c r="H87" i="24"/>
  <c r="I87" i="24"/>
  <c r="J87" i="24"/>
  <c r="H88" i="24"/>
  <c r="I88" i="24"/>
  <c r="J88" i="24"/>
  <c r="H89" i="24"/>
  <c r="I89" i="24"/>
  <c r="J89" i="24"/>
  <c r="H90" i="24"/>
  <c r="I90" i="24"/>
  <c r="J90" i="24"/>
  <c r="H91" i="24"/>
  <c r="I91" i="24"/>
  <c r="J91" i="24"/>
  <c r="H92" i="24"/>
  <c r="I92" i="24"/>
  <c r="J92" i="24"/>
  <c r="H93" i="24"/>
  <c r="I93" i="24"/>
  <c r="J93" i="24"/>
  <c r="H94" i="24"/>
  <c r="I94" i="24"/>
  <c r="J94" i="24"/>
  <c r="H95" i="24"/>
  <c r="I95" i="24"/>
  <c r="J95" i="24"/>
  <c r="H96" i="24"/>
  <c r="I96" i="24"/>
  <c r="J96" i="24"/>
  <c r="H97" i="24"/>
  <c r="I97" i="24"/>
  <c r="J97" i="24"/>
  <c r="H98" i="24"/>
  <c r="I98" i="24"/>
  <c r="J98" i="24"/>
  <c r="H99" i="24"/>
  <c r="I99" i="24"/>
  <c r="J99" i="24"/>
  <c r="H100" i="24"/>
  <c r="I100" i="24"/>
  <c r="J100" i="24"/>
  <c r="H101" i="24"/>
  <c r="I101" i="24"/>
  <c r="J101" i="24"/>
  <c r="H102" i="24"/>
  <c r="I102" i="24"/>
  <c r="J102" i="24"/>
  <c r="H103" i="24"/>
  <c r="I103" i="24"/>
  <c r="J103" i="24"/>
  <c r="H104" i="24"/>
  <c r="I104" i="24"/>
  <c r="J104" i="24"/>
  <c r="H105" i="24"/>
  <c r="I105" i="24"/>
  <c r="J105" i="24"/>
  <c r="H106" i="24"/>
  <c r="I106" i="24"/>
  <c r="J106" i="24"/>
  <c r="H107" i="24"/>
  <c r="I107" i="24"/>
  <c r="J107" i="24"/>
  <c r="H108" i="24"/>
  <c r="I108" i="24"/>
  <c r="J108" i="24"/>
  <c r="H109" i="24"/>
  <c r="I109" i="24"/>
  <c r="J109" i="24"/>
  <c r="H110" i="24"/>
  <c r="I110" i="24"/>
  <c r="J110" i="24"/>
  <c r="H111" i="24"/>
  <c r="I111" i="24"/>
  <c r="J111" i="24"/>
  <c r="H112" i="24"/>
  <c r="I112" i="24"/>
  <c r="J112" i="24"/>
  <c r="H113" i="24"/>
  <c r="I113" i="24"/>
  <c r="J113" i="24"/>
  <c r="H114" i="24"/>
  <c r="I114" i="24"/>
  <c r="J114" i="24"/>
  <c r="H115" i="24"/>
  <c r="I115" i="24"/>
  <c r="J115" i="24"/>
  <c r="H116" i="24"/>
  <c r="I116" i="24"/>
  <c r="J116" i="24"/>
  <c r="H117" i="24"/>
  <c r="I117" i="24"/>
  <c r="J117" i="24"/>
  <c r="H118" i="24"/>
  <c r="I118" i="24"/>
  <c r="J118" i="24"/>
  <c r="H119" i="24"/>
  <c r="I119" i="24"/>
  <c r="J119" i="24"/>
  <c r="H120" i="24"/>
  <c r="I120" i="24"/>
  <c r="J120" i="24"/>
  <c r="H121" i="24"/>
  <c r="I121" i="24"/>
  <c r="J121" i="24"/>
  <c r="H122" i="24"/>
  <c r="I122" i="24"/>
  <c r="J122" i="24"/>
  <c r="H123" i="24"/>
  <c r="I123" i="24"/>
  <c r="J123" i="24"/>
  <c r="H124" i="24"/>
  <c r="I124" i="24"/>
  <c r="J124" i="24"/>
  <c r="H125" i="24"/>
  <c r="I125" i="24"/>
  <c r="J125" i="24"/>
  <c r="H126" i="24"/>
  <c r="I126" i="24"/>
  <c r="J126" i="24"/>
  <c r="H127" i="24"/>
  <c r="I127" i="24"/>
  <c r="J127" i="24"/>
  <c r="H128" i="24"/>
  <c r="I128" i="24"/>
  <c r="J128" i="24"/>
  <c r="H129" i="24"/>
  <c r="I129" i="24"/>
  <c r="J129" i="24"/>
  <c r="H130" i="24"/>
  <c r="I130" i="24"/>
  <c r="J130" i="24"/>
  <c r="H131" i="24"/>
  <c r="I131" i="24"/>
  <c r="J131" i="24"/>
  <c r="H132" i="24"/>
  <c r="I132" i="24"/>
  <c r="J132" i="24"/>
  <c r="H133" i="24"/>
  <c r="I133" i="24"/>
  <c r="J133" i="24"/>
  <c r="H134" i="24"/>
  <c r="I134" i="24"/>
  <c r="J134" i="24"/>
  <c r="H135" i="24"/>
  <c r="I135" i="24"/>
  <c r="J135" i="24"/>
  <c r="H136" i="24"/>
  <c r="I136" i="24"/>
  <c r="J136" i="24"/>
  <c r="H137" i="24"/>
  <c r="I137" i="24"/>
  <c r="J137" i="24"/>
  <c r="H138" i="24"/>
  <c r="I138" i="24"/>
  <c r="J138" i="24"/>
  <c r="H139" i="24"/>
  <c r="I139" i="24"/>
  <c r="J139" i="24"/>
  <c r="H140" i="24"/>
  <c r="I140" i="24"/>
  <c r="J140" i="24"/>
  <c r="H141" i="24"/>
  <c r="I141" i="24"/>
  <c r="J141" i="24"/>
  <c r="H142" i="24"/>
  <c r="I142" i="24"/>
  <c r="J142" i="24"/>
  <c r="H143" i="24"/>
  <c r="I143" i="24"/>
  <c r="J143" i="24"/>
  <c r="H144" i="24"/>
  <c r="I144" i="24"/>
  <c r="J144" i="24"/>
  <c r="H145" i="24"/>
  <c r="I145" i="24"/>
  <c r="J145" i="24"/>
  <c r="H146" i="24"/>
  <c r="I146" i="24"/>
  <c r="J146" i="24"/>
  <c r="H147" i="24"/>
  <c r="I147" i="24"/>
  <c r="J147" i="24"/>
  <c r="H148" i="24"/>
  <c r="I148" i="24"/>
  <c r="J148" i="24"/>
  <c r="H149" i="24"/>
  <c r="I149" i="24"/>
  <c r="J149" i="24"/>
  <c r="H150" i="24"/>
  <c r="I150" i="24"/>
  <c r="J150" i="24"/>
  <c r="H151" i="24"/>
  <c r="I151" i="24"/>
  <c r="J151" i="24"/>
  <c r="H152" i="24"/>
  <c r="I152" i="24"/>
  <c r="J152" i="24"/>
  <c r="H153" i="24"/>
  <c r="I153" i="24"/>
  <c r="J153" i="24"/>
  <c r="H154" i="24"/>
  <c r="I154" i="24"/>
  <c r="J154" i="24"/>
  <c r="H155" i="24"/>
  <c r="I155" i="24"/>
  <c r="J155" i="24"/>
  <c r="H156" i="24"/>
  <c r="I156" i="24"/>
  <c r="J156" i="24"/>
  <c r="H157" i="24"/>
  <c r="I157" i="24"/>
  <c r="J157" i="24"/>
  <c r="H158" i="24"/>
  <c r="I158" i="24"/>
  <c r="J158" i="24"/>
  <c r="H159" i="24"/>
  <c r="I159" i="24"/>
  <c r="J159" i="24"/>
  <c r="H160" i="24"/>
  <c r="I160" i="24"/>
  <c r="J160" i="24"/>
  <c r="H161" i="24"/>
  <c r="I161" i="24"/>
  <c r="J161" i="24"/>
  <c r="H162" i="24"/>
  <c r="I162" i="24"/>
  <c r="J162" i="24"/>
  <c r="H163" i="24"/>
  <c r="I163" i="24"/>
  <c r="J163" i="24"/>
  <c r="H164" i="24"/>
  <c r="I164" i="24"/>
  <c r="J164" i="24"/>
  <c r="H165" i="24"/>
  <c r="I165" i="24"/>
  <c r="J165" i="24"/>
  <c r="H166" i="24"/>
  <c r="I166" i="24"/>
  <c r="J166" i="24"/>
  <c r="H167" i="24"/>
  <c r="I167" i="24"/>
  <c r="J167" i="24"/>
  <c r="H168" i="24"/>
  <c r="I168" i="24"/>
  <c r="J168" i="24"/>
  <c r="H169" i="24"/>
  <c r="I169" i="24"/>
  <c r="J169" i="24"/>
  <c r="H170" i="24"/>
  <c r="I170" i="24"/>
  <c r="J170" i="24"/>
  <c r="H171" i="24"/>
  <c r="I171" i="24"/>
  <c r="J171" i="24"/>
  <c r="H172" i="24"/>
  <c r="I172" i="24"/>
  <c r="J172" i="24"/>
  <c r="H173" i="24"/>
  <c r="I173" i="24"/>
  <c r="J173" i="24"/>
  <c r="H174" i="24"/>
  <c r="I174" i="24"/>
  <c r="J174" i="24"/>
  <c r="H175" i="24"/>
  <c r="I175" i="24"/>
  <c r="J175" i="24"/>
  <c r="H176" i="24"/>
  <c r="I176" i="24"/>
  <c r="J176" i="24"/>
  <c r="H177" i="24"/>
  <c r="I177" i="24"/>
  <c r="J177" i="24"/>
  <c r="H178" i="24"/>
  <c r="I178" i="24"/>
  <c r="J178" i="24"/>
  <c r="H179" i="24"/>
  <c r="I179" i="24"/>
  <c r="J179" i="24"/>
  <c r="H180" i="24"/>
  <c r="I180" i="24"/>
  <c r="J180" i="24"/>
  <c r="H181" i="24"/>
  <c r="I181" i="24"/>
  <c r="J181" i="24"/>
  <c r="H182" i="24"/>
  <c r="I182" i="24"/>
  <c r="J182" i="24"/>
  <c r="H183" i="24"/>
  <c r="I183" i="24"/>
  <c r="J183" i="24"/>
  <c r="H184" i="24"/>
  <c r="I184" i="24"/>
  <c r="J184" i="24"/>
  <c r="H185" i="24"/>
  <c r="I185" i="24"/>
  <c r="J185" i="24"/>
  <c r="H186" i="24"/>
  <c r="I186" i="24"/>
  <c r="J186" i="24"/>
  <c r="H187" i="24"/>
  <c r="I187" i="24"/>
  <c r="J187" i="24"/>
  <c r="H188" i="24"/>
  <c r="I188" i="24"/>
  <c r="J188" i="24"/>
  <c r="H189" i="24"/>
  <c r="I189" i="24"/>
  <c r="J189" i="24"/>
  <c r="H190" i="24"/>
  <c r="I190" i="24"/>
  <c r="J190" i="24"/>
  <c r="H191" i="24"/>
  <c r="I191" i="24"/>
  <c r="J191" i="24"/>
  <c r="H192" i="24"/>
  <c r="I192" i="24"/>
  <c r="J192" i="24"/>
  <c r="H193" i="24"/>
  <c r="I193" i="24"/>
  <c r="J193" i="24"/>
  <c r="H194" i="24"/>
  <c r="I194" i="24"/>
  <c r="J194" i="24"/>
  <c r="H195" i="24"/>
  <c r="I195" i="24"/>
  <c r="J195" i="24"/>
  <c r="H196" i="24"/>
  <c r="I196" i="24"/>
  <c r="J196" i="24"/>
  <c r="H197" i="24"/>
  <c r="I197" i="24"/>
  <c r="J197" i="24"/>
  <c r="H198" i="24"/>
  <c r="I198" i="24"/>
  <c r="J198" i="24"/>
  <c r="H199" i="24"/>
  <c r="I199" i="24"/>
  <c r="J199" i="24"/>
  <c r="H200" i="24"/>
  <c r="I200" i="24"/>
  <c r="J200" i="24"/>
  <c r="H201" i="24"/>
  <c r="I201" i="24"/>
  <c r="J201" i="24"/>
  <c r="H202" i="24"/>
  <c r="I202" i="24"/>
  <c r="J202" i="24"/>
  <c r="H203" i="24"/>
  <c r="I203" i="24"/>
  <c r="J203" i="24"/>
  <c r="H204" i="24"/>
  <c r="I204" i="24"/>
  <c r="J204" i="24"/>
  <c r="H205" i="24"/>
  <c r="I205" i="24"/>
  <c r="J205" i="24"/>
  <c r="H206" i="24"/>
  <c r="I206" i="24"/>
  <c r="J206" i="24"/>
  <c r="H207" i="24"/>
  <c r="I207" i="24"/>
  <c r="J207" i="24"/>
  <c r="H208" i="24"/>
  <c r="I208" i="24"/>
  <c r="J208" i="24"/>
  <c r="H209" i="24"/>
  <c r="I209" i="24"/>
  <c r="J209" i="24"/>
  <c r="H210" i="24"/>
  <c r="I210" i="24"/>
  <c r="J210" i="24"/>
  <c r="H211" i="24"/>
  <c r="I211" i="24"/>
  <c r="J211" i="24"/>
  <c r="H212" i="24"/>
  <c r="I212" i="24"/>
  <c r="J212" i="24"/>
  <c r="H213" i="24"/>
  <c r="I213" i="24"/>
  <c r="J213" i="24"/>
  <c r="H214" i="24"/>
  <c r="I214" i="24"/>
  <c r="J214" i="24"/>
  <c r="H215" i="24"/>
  <c r="I215" i="24"/>
  <c r="J215" i="24"/>
  <c r="H216" i="24"/>
  <c r="I216" i="24"/>
  <c r="J216" i="24"/>
  <c r="H217" i="24"/>
  <c r="I217" i="24"/>
  <c r="J217" i="24"/>
  <c r="H218" i="24"/>
  <c r="I218" i="24"/>
  <c r="J218" i="24"/>
  <c r="H219" i="24"/>
  <c r="I219" i="24"/>
  <c r="J219" i="24"/>
  <c r="H220" i="24"/>
  <c r="I220" i="24"/>
  <c r="J220" i="24"/>
  <c r="H221" i="24"/>
  <c r="I221" i="24"/>
  <c r="J221" i="24"/>
  <c r="H222" i="24"/>
  <c r="I222" i="24"/>
  <c r="J222" i="24"/>
  <c r="H223" i="24"/>
  <c r="I223" i="24"/>
  <c r="J223" i="24"/>
  <c r="H224" i="24"/>
  <c r="I224" i="24"/>
  <c r="J224" i="24"/>
  <c r="H225" i="24"/>
  <c r="I225" i="24"/>
  <c r="J225" i="24"/>
  <c r="H226" i="24"/>
  <c r="I226" i="24"/>
  <c r="J226" i="24"/>
  <c r="H227" i="24"/>
  <c r="I227" i="24"/>
  <c r="J227" i="24"/>
  <c r="H228" i="24"/>
  <c r="I228" i="24"/>
  <c r="J228" i="24"/>
  <c r="H229" i="24"/>
  <c r="I229" i="24"/>
  <c r="J229" i="24"/>
  <c r="H230" i="24"/>
  <c r="I230" i="24"/>
  <c r="J230" i="24"/>
  <c r="H231" i="24"/>
  <c r="I231" i="24"/>
  <c r="J231" i="24"/>
  <c r="H232" i="24"/>
  <c r="I232" i="24"/>
  <c r="J232" i="24"/>
  <c r="H233" i="24"/>
  <c r="I233" i="24"/>
  <c r="J233" i="24"/>
  <c r="H234" i="24"/>
  <c r="I234" i="24"/>
  <c r="J234" i="24"/>
  <c r="H235" i="24"/>
  <c r="I235" i="24"/>
  <c r="J235" i="24"/>
  <c r="H236" i="24"/>
  <c r="I236" i="24"/>
  <c r="J236" i="24"/>
  <c r="H237" i="24"/>
  <c r="I237" i="24"/>
  <c r="J237" i="24"/>
  <c r="H238" i="24"/>
  <c r="I238" i="24"/>
  <c r="J238" i="24"/>
  <c r="H239" i="24"/>
  <c r="I239" i="24"/>
  <c r="J239" i="24"/>
  <c r="H240" i="24"/>
  <c r="I240" i="24"/>
  <c r="J240" i="24"/>
  <c r="H241" i="24"/>
  <c r="I241" i="24"/>
  <c r="J241" i="24"/>
  <c r="H242" i="24"/>
  <c r="I242" i="24"/>
  <c r="J242" i="24"/>
  <c r="H243" i="24"/>
  <c r="I243" i="24"/>
  <c r="J243" i="24"/>
  <c r="H244" i="24"/>
  <c r="I244" i="24"/>
  <c r="J244" i="24"/>
  <c r="H245" i="24"/>
  <c r="I245" i="24"/>
  <c r="J245" i="24"/>
  <c r="H246" i="24"/>
  <c r="I246" i="24"/>
  <c r="J246" i="24"/>
  <c r="H247" i="24"/>
  <c r="I247" i="24"/>
  <c r="J247" i="24"/>
  <c r="H248" i="24"/>
  <c r="I248" i="24"/>
  <c r="J248" i="24"/>
  <c r="H249" i="24"/>
  <c r="I249" i="24"/>
  <c r="J249" i="24"/>
  <c r="H250" i="24"/>
  <c r="I250" i="24"/>
  <c r="J250" i="24"/>
  <c r="H251" i="24"/>
  <c r="I251" i="24"/>
  <c r="J251" i="24"/>
  <c r="H252" i="24"/>
  <c r="I252" i="24"/>
  <c r="J252" i="24"/>
  <c r="H253" i="24"/>
  <c r="I253" i="24"/>
  <c r="J253" i="24"/>
  <c r="H254" i="24"/>
  <c r="I254" i="24"/>
  <c r="J254" i="24"/>
  <c r="H255" i="24"/>
  <c r="I255" i="24"/>
  <c r="J255" i="24"/>
  <c r="H256" i="24"/>
  <c r="I256" i="24"/>
  <c r="J256" i="24"/>
  <c r="H257" i="24"/>
  <c r="I257" i="24"/>
  <c r="J257" i="24"/>
  <c r="H258" i="24"/>
  <c r="I258" i="24"/>
  <c r="J258" i="24"/>
  <c r="H259" i="24"/>
  <c r="I259" i="24"/>
  <c r="J259" i="24"/>
  <c r="H260" i="24"/>
  <c r="I260" i="24"/>
  <c r="J260" i="24"/>
  <c r="H261" i="24"/>
  <c r="I261" i="24"/>
  <c r="J261" i="24"/>
  <c r="H262" i="24"/>
  <c r="I262" i="24"/>
  <c r="J262" i="24"/>
  <c r="H263" i="24"/>
  <c r="I263" i="24"/>
  <c r="J263" i="24"/>
  <c r="H264" i="24"/>
  <c r="I264" i="24"/>
  <c r="J264" i="24"/>
  <c r="H265" i="24"/>
  <c r="I265" i="24"/>
  <c r="J265" i="24"/>
  <c r="H266" i="24"/>
  <c r="I266" i="24"/>
  <c r="J266" i="24"/>
  <c r="H267" i="24"/>
  <c r="I267" i="24"/>
  <c r="J267" i="24"/>
  <c r="H268" i="24"/>
  <c r="I268" i="24"/>
  <c r="J268" i="24"/>
  <c r="H269" i="24"/>
  <c r="I269" i="24"/>
  <c r="J269" i="24"/>
  <c r="H270" i="24"/>
  <c r="I270" i="24"/>
  <c r="J270" i="24"/>
  <c r="H271" i="24"/>
  <c r="I271" i="24"/>
  <c r="J271" i="24"/>
  <c r="H272" i="24"/>
  <c r="I272" i="24"/>
  <c r="J272" i="24"/>
  <c r="H273" i="24"/>
  <c r="I273" i="24"/>
  <c r="J273" i="24"/>
  <c r="H274" i="24"/>
  <c r="I274" i="24"/>
  <c r="J274" i="24"/>
  <c r="H275" i="24"/>
  <c r="I275" i="24"/>
  <c r="J275" i="24"/>
  <c r="H276" i="24"/>
  <c r="I276" i="24"/>
  <c r="J276" i="24"/>
  <c r="H277" i="24"/>
  <c r="I277" i="24"/>
  <c r="J277" i="24"/>
  <c r="H278" i="24"/>
  <c r="I278" i="24"/>
  <c r="J278" i="24"/>
  <c r="H279" i="24"/>
  <c r="I279" i="24"/>
  <c r="J279" i="24"/>
  <c r="H280" i="24"/>
  <c r="I280" i="24"/>
  <c r="J280" i="24"/>
  <c r="H281" i="24"/>
  <c r="I281" i="24"/>
  <c r="J281" i="24"/>
  <c r="H282" i="24"/>
  <c r="I282" i="24"/>
  <c r="J282" i="24"/>
  <c r="H283" i="24"/>
  <c r="I283" i="24"/>
  <c r="J283" i="24"/>
  <c r="H284" i="24"/>
  <c r="I284" i="24"/>
  <c r="J284" i="24"/>
  <c r="H285" i="24"/>
  <c r="I285" i="24"/>
  <c r="J285" i="24"/>
  <c r="H286" i="24"/>
  <c r="I286" i="24"/>
  <c r="J286" i="24"/>
  <c r="H287" i="24"/>
  <c r="I287" i="24"/>
  <c r="J287" i="24"/>
  <c r="H288" i="24"/>
  <c r="I288" i="24"/>
  <c r="J288" i="24"/>
  <c r="H289" i="24"/>
  <c r="I289" i="24"/>
  <c r="J289" i="24"/>
  <c r="H290" i="24"/>
  <c r="I290" i="24"/>
  <c r="J290" i="24"/>
  <c r="H291" i="24"/>
  <c r="I291" i="24"/>
  <c r="J291" i="24"/>
  <c r="H292" i="24"/>
  <c r="I292" i="24"/>
  <c r="J292" i="24"/>
  <c r="H293" i="24"/>
  <c r="I293" i="24"/>
  <c r="J293" i="24"/>
  <c r="H294" i="24"/>
  <c r="I294" i="24"/>
  <c r="J294" i="24"/>
  <c r="H295" i="24"/>
  <c r="I295" i="24"/>
  <c r="J295" i="24"/>
  <c r="H296" i="24"/>
  <c r="I296" i="24"/>
  <c r="J296" i="24"/>
  <c r="H297" i="24"/>
  <c r="I297" i="24"/>
  <c r="J297" i="24"/>
  <c r="H298" i="24"/>
  <c r="I298" i="24"/>
  <c r="J298" i="24"/>
  <c r="H299" i="24"/>
  <c r="I299" i="24"/>
  <c r="J299" i="24"/>
  <c r="H300" i="24"/>
  <c r="I300" i="24"/>
  <c r="J300" i="24"/>
  <c r="H301" i="24"/>
  <c r="I301" i="24"/>
  <c r="J301" i="24"/>
  <c r="H302" i="24"/>
  <c r="I302" i="24"/>
  <c r="J302" i="24"/>
  <c r="H303" i="24"/>
  <c r="I303" i="24"/>
  <c r="J303" i="24"/>
  <c r="H304" i="24"/>
  <c r="I304" i="24"/>
  <c r="J304" i="24"/>
  <c r="H305" i="24"/>
  <c r="I305" i="24"/>
  <c r="J305" i="24"/>
  <c r="H306" i="24"/>
  <c r="I306" i="24"/>
  <c r="J306" i="24"/>
  <c r="H307" i="24"/>
  <c r="I307" i="24"/>
  <c r="J307" i="24"/>
  <c r="H308" i="24"/>
  <c r="I308" i="24"/>
  <c r="J308" i="24"/>
  <c r="H309" i="24"/>
  <c r="I309" i="24"/>
  <c r="J309" i="24"/>
  <c r="H310" i="24"/>
  <c r="I310" i="24"/>
  <c r="J310" i="24"/>
  <c r="H311" i="24"/>
  <c r="I311" i="24"/>
  <c r="J311" i="24"/>
  <c r="H312" i="24"/>
  <c r="I312" i="24"/>
  <c r="J312" i="24"/>
  <c r="H313" i="24"/>
  <c r="I313" i="24"/>
  <c r="J313" i="24"/>
  <c r="H314" i="24"/>
  <c r="I314" i="24"/>
  <c r="J314" i="24"/>
  <c r="H315" i="24"/>
  <c r="I315" i="24"/>
  <c r="J315" i="24"/>
  <c r="H316" i="24"/>
  <c r="I316" i="24"/>
  <c r="J316" i="24"/>
  <c r="H317" i="24"/>
  <c r="I317" i="24"/>
  <c r="J317" i="24"/>
  <c r="H318" i="24"/>
  <c r="I318" i="24"/>
  <c r="J318" i="24"/>
  <c r="H319" i="24"/>
  <c r="I319" i="24"/>
  <c r="J319" i="24"/>
  <c r="H320" i="24"/>
  <c r="I320" i="24"/>
  <c r="J320" i="24"/>
  <c r="H321" i="24"/>
  <c r="I321" i="24"/>
  <c r="J321" i="24"/>
  <c r="H322" i="24"/>
  <c r="I322" i="24"/>
  <c r="J322" i="24"/>
  <c r="H323" i="24"/>
  <c r="I323" i="24"/>
  <c r="J323" i="24"/>
  <c r="H324" i="24"/>
  <c r="I324" i="24"/>
  <c r="J324" i="24"/>
  <c r="H325" i="24"/>
  <c r="I325" i="24"/>
  <c r="J325" i="24"/>
  <c r="H326" i="24"/>
  <c r="I326" i="24"/>
  <c r="J326" i="24"/>
  <c r="H327" i="24"/>
  <c r="I327" i="24"/>
  <c r="J327" i="24"/>
  <c r="H328" i="24"/>
  <c r="I328" i="24"/>
  <c r="J328" i="24"/>
  <c r="H329" i="24"/>
  <c r="I329" i="24"/>
  <c r="J329" i="24"/>
  <c r="H330" i="24"/>
  <c r="I330" i="24"/>
  <c r="J330" i="24"/>
  <c r="H331" i="24"/>
  <c r="I331" i="24"/>
  <c r="J331" i="24"/>
  <c r="H332" i="24"/>
  <c r="I332" i="24"/>
  <c r="J332" i="24"/>
  <c r="H333" i="24"/>
  <c r="I333" i="24"/>
  <c r="J333" i="24"/>
  <c r="H334" i="24"/>
  <c r="I334" i="24"/>
  <c r="J334" i="24"/>
  <c r="H335" i="24"/>
  <c r="I335" i="24"/>
  <c r="J335" i="24"/>
  <c r="H336" i="24"/>
  <c r="I336" i="24"/>
  <c r="J336" i="24"/>
  <c r="H337" i="24"/>
  <c r="I337" i="24"/>
  <c r="J337" i="24"/>
  <c r="H338" i="24"/>
  <c r="I338" i="24"/>
  <c r="J338" i="24"/>
  <c r="H339" i="24"/>
  <c r="I339" i="24"/>
  <c r="J339" i="24"/>
  <c r="H340" i="24"/>
  <c r="I340" i="24"/>
  <c r="J340" i="24"/>
  <c r="H341" i="24"/>
  <c r="I341" i="24"/>
  <c r="J341" i="24"/>
  <c r="H342" i="24"/>
  <c r="I342" i="24"/>
  <c r="J342" i="24"/>
  <c r="H343" i="24"/>
  <c r="I343" i="24"/>
  <c r="J343" i="24"/>
  <c r="H344" i="24"/>
  <c r="I344" i="24"/>
  <c r="J344" i="24"/>
  <c r="H345" i="24"/>
  <c r="I345" i="24"/>
  <c r="J345" i="24"/>
  <c r="H346" i="24"/>
  <c r="I346" i="24"/>
  <c r="J346" i="24"/>
  <c r="H347" i="24"/>
  <c r="I347" i="24"/>
  <c r="J347" i="24"/>
  <c r="H348" i="24"/>
  <c r="I348" i="24"/>
  <c r="J348" i="24"/>
  <c r="H349" i="24"/>
  <c r="I349" i="24"/>
  <c r="J349" i="24"/>
  <c r="H350" i="24"/>
  <c r="I350" i="24"/>
  <c r="J350" i="24"/>
  <c r="H351" i="24"/>
  <c r="I351" i="24"/>
  <c r="J351" i="24"/>
  <c r="H352" i="24"/>
  <c r="I352" i="24"/>
  <c r="J352" i="24"/>
  <c r="H353" i="24"/>
  <c r="I353" i="24"/>
  <c r="J353" i="24"/>
  <c r="H354" i="24"/>
  <c r="I354" i="24"/>
  <c r="J354" i="24"/>
  <c r="H355" i="24"/>
  <c r="I355" i="24"/>
  <c r="J355" i="24"/>
  <c r="H356" i="24"/>
  <c r="I356" i="24"/>
  <c r="J356" i="24"/>
  <c r="H357" i="24"/>
  <c r="I357" i="24"/>
  <c r="J357" i="24"/>
  <c r="H358" i="24"/>
  <c r="I358" i="24"/>
  <c r="J358" i="24"/>
  <c r="H359" i="24"/>
  <c r="I359" i="24"/>
  <c r="J359" i="24"/>
  <c r="H360" i="24"/>
  <c r="I360" i="24"/>
  <c r="J360" i="24"/>
  <c r="H361" i="24"/>
  <c r="I361" i="24"/>
  <c r="J361" i="24"/>
  <c r="H362" i="24"/>
  <c r="I362" i="24"/>
  <c r="J362" i="24"/>
  <c r="H363" i="24"/>
  <c r="I363" i="24"/>
  <c r="J363" i="24"/>
  <c r="H364" i="24"/>
  <c r="I364" i="24"/>
  <c r="J364" i="24"/>
  <c r="H365" i="24"/>
  <c r="I365" i="24"/>
  <c r="J365" i="24"/>
  <c r="H366" i="24"/>
  <c r="I366" i="24"/>
  <c r="J366" i="24"/>
  <c r="H367" i="24"/>
  <c r="I367" i="24"/>
  <c r="J367" i="24"/>
  <c r="H368" i="24"/>
  <c r="I368" i="24"/>
  <c r="J368" i="24"/>
  <c r="H369" i="24"/>
  <c r="I369" i="24"/>
  <c r="J369" i="24"/>
  <c r="H370" i="24"/>
  <c r="I370" i="24"/>
  <c r="J370" i="24"/>
  <c r="H371" i="24"/>
  <c r="I371" i="24"/>
  <c r="J371" i="24"/>
  <c r="H372" i="24"/>
  <c r="I372" i="24"/>
  <c r="J372" i="24"/>
  <c r="H373" i="24"/>
  <c r="I373" i="24"/>
  <c r="J373" i="24"/>
  <c r="H374" i="24"/>
  <c r="I374" i="24"/>
  <c r="J374" i="24"/>
  <c r="H375" i="24"/>
  <c r="I375" i="24"/>
  <c r="J375" i="24"/>
  <c r="H376" i="24"/>
  <c r="I376" i="24"/>
  <c r="J376" i="24"/>
  <c r="H377" i="24"/>
  <c r="I377" i="24"/>
  <c r="J377" i="24"/>
  <c r="H378" i="24"/>
  <c r="I378" i="24"/>
  <c r="J378" i="24"/>
  <c r="H379" i="24"/>
  <c r="I379" i="24"/>
  <c r="J379" i="24"/>
  <c r="H380" i="24"/>
  <c r="I380" i="24"/>
  <c r="J380" i="24"/>
  <c r="H381" i="24"/>
  <c r="I381" i="24"/>
  <c r="J381" i="24"/>
  <c r="H382" i="24"/>
  <c r="I382" i="24"/>
  <c r="J382" i="24"/>
  <c r="H383" i="24"/>
  <c r="I383" i="24"/>
  <c r="J383" i="24"/>
  <c r="H384" i="24"/>
  <c r="I384" i="24"/>
  <c r="J384" i="24"/>
  <c r="H385" i="24"/>
  <c r="I385" i="24"/>
  <c r="J385" i="24"/>
  <c r="H386" i="24"/>
  <c r="I386" i="24"/>
  <c r="J386" i="24"/>
  <c r="H387" i="24"/>
  <c r="I387" i="24"/>
  <c r="J387" i="24"/>
  <c r="H388" i="24"/>
  <c r="I388" i="24"/>
  <c r="J388" i="24"/>
  <c r="H389" i="24"/>
  <c r="I389" i="24"/>
  <c r="J389" i="24"/>
  <c r="H390" i="24"/>
  <c r="I390" i="24"/>
  <c r="J390" i="24"/>
  <c r="H391" i="24"/>
  <c r="I391" i="24"/>
  <c r="J391" i="24"/>
  <c r="H392" i="24"/>
  <c r="I392" i="24"/>
  <c r="J392" i="24"/>
  <c r="H393" i="24"/>
  <c r="I393" i="24"/>
  <c r="J393" i="24"/>
  <c r="H394" i="24"/>
  <c r="I394" i="24"/>
  <c r="J394" i="24"/>
  <c r="H395" i="24"/>
  <c r="I395" i="24"/>
  <c r="J395" i="24"/>
  <c r="H396" i="24"/>
  <c r="I396" i="24"/>
  <c r="J396" i="24"/>
  <c r="H397" i="24"/>
  <c r="I397" i="24"/>
  <c r="J397" i="24"/>
  <c r="H398" i="24"/>
  <c r="I398" i="24"/>
  <c r="J398" i="24"/>
  <c r="H399" i="24"/>
  <c r="I399" i="24"/>
  <c r="J399" i="24"/>
  <c r="H400" i="24"/>
  <c r="I400" i="24"/>
  <c r="J400" i="24"/>
  <c r="H401" i="24"/>
  <c r="I401" i="24"/>
  <c r="J401" i="24"/>
  <c r="H402" i="24"/>
  <c r="I402" i="24"/>
  <c r="J402" i="24"/>
  <c r="H403" i="24"/>
  <c r="I403" i="24"/>
  <c r="J403" i="24"/>
  <c r="H404" i="24"/>
  <c r="I404" i="24"/>
  <c r="J404" i="24"/>
  <c r="H405" i="24"/>
  <c r="I405" i="24"/>
  <c r="J405" i="24"/>
  <c r="H406" i="24"/>
  <c r="I406" i="24"/>
  <c r="J406" i="24"/>
  <c r="H407" i="24"/>
  <c r="I407" i="24"/>
  <c r="J407" i="24"/>
  <c r="H408" i="24"/>
  <c r="I408" i="24"/>
  <c r="J408" i="24"/>
  <c r="H409" i="24"/>
  <c r="I409" i="24"/>
  <c r="J409" i="24"/>
  <c r="H410" i="24"/>
  <c r="I410" i="24"/>
  <c r="J410" i="24"/>
  <c r="H411" i="24"/>
  <c r="I411" i="24"/>
  <c r="J411" i="24"/>
  <c r="H412" i="24"/>
  <c r="I412" i="24"/>
  <c r="J412" i="24"/>
  <c r="H413" i="24"/>
  <c r="I413" i="24"/>
  <c r="J413" i="24"/>
  <c r="H414" i="24"/>
  <c r="I414" i="24"/>
  <c r="J414" i="24"/>
  <c r="H415" i="24"/>
  <c r="I415" i="24"/>
  <c r="J415" i="24"/>
  <c r="H416" i="24"/>
  <c r="I416" i="24"/>
  <c r="J416" i="24"/>
  <c r="H417" i="24"/>
  <c r="I417" i="24"/>
  <c r="J417" i="24"/>
  <c r="H418" i="24"/>
  <c r="I418" i="24"/>
  <c r="J418" i="24"/>
  <c r="H419" i="24"/>
  <c r="I419" i="24"/>
  <c r="J419" i="24"/>
  <c r="H420" i="24"/>
  <c r="I420" i="24"/>
  <c r="J420" i="24"/>
  <c r="H421" i="24"/>
  <c r="I421" i="24"/>
  <c r="J421" i="24"/>
  <c r="H422" i="24"/>
  <c r="I422" i="24"/>
  <c r="J422" i="24"/>
  <c r="H423" i="24"/>
  <c r="I423" i="24"/>
  <c r="J423" i="24"/>
  <c r="H424" i="24"/>
  <c r="I424" i="24"/>
  <c r="J424" i="24"/>
  <c r="H425" i="24"/>
  <c r="I425" i="24"/>
  <c r="J425" i="24"/>
  <c r="H426" i="24"/>
  <c r="I426" i="24"/>
  <c r="J426" i="24"/>
  <c r="H427" i="24"/>
  <c r="I427" i="24"/>
  <c r="J427" i="24"/>
  <c r="H428" i="24"/>
  <c r="I428" i="24"/>
  <c r="J428" i="24"/>
  <c r="H429" i="24"/>
  <c r="I429" i="24"/>
  <c r="J429" i="24"/>
  <c r="H430" i="24"/>
  <c r="I430" i="24"/>
  <c r="J430" i="24"/>
  <c r="H431" i="24"/>
  <c r="I431" i="24"/>
  <c r="J431" i="24"/>
  <c r="H432" i="24"/>
  <c r="I432" i="24"/>
  <c r="J432" i="24"/>
  <c r="H433" i="24"/>
  <c r="I433" i="24"/>
  <c r="J433" i="24"/>
  <c r="H434" i="24"/>
  <c r="I434" i="24"/>
  <c r="J434" i="24"/>
  <c r="H435" i="24"/>
  <c r="I435" i="24"/>
  <c r="J435" i="24"/>
  <c r="H436" i="24"/>
  <c r="I436" i="24"/>
  <c r="J436" i="24"/>
  <c r="H437" i="24"/>
  <c r="I437" i="24"/>
  <c r="J437" i="24"/>
  <c r="H438" i="24"/>
  <c r="I438" i="24"/>
  <c r="J438" i="24"/>
  <c r="H439" i="24"/>
  <c r="I439" i="24"/>
  <c r="J439" i="24"/>
  <c r="H440" i="24"/>
  <c r="I440" i="24"/>
  <c r="J440" i="24"/>
  <c r="H441" i="24"/>
  <c r="I441" i="24"/>
  <c r="J441" i="24"/>
  <c r="H442" i="24"/>
  <c r="I442" i="24"/>
  <c r="J442" i="24"/>
  <c r="H443" i="24"/>
  <c r="I443" i="24"/>
  <c r="J443" i="24"/>
  <c r="H444" i="24"/>
  <c r="I444" i="24"/>
  <c r="J444" i="24"/>
  <c r="H445" i="24"/>
  <c r="I445" i="24"/>
  <c r="J445" i="24"/>
  <c r="H446" i="24"/>
  <c r="I446" i="24"/>
  <c r="J446" i="24"/>
  <c r="H447" i="24"/>
  <c r="I447" i="24"/>
  <c r="J447" i="24"/>
  <c r="H448" i="24"/>
  <c r="I448" i="24"/>
  <c r="J448" i="24"/>
  <c r="H449" i="24"/>
  <c r="I449" i="24"/>
  <c r="J449" i="24"/>
  <c r="H450" i="24"/>
  <c r="I450" i="24"/>
  <c r="J450" i="24"/>
  <c r="H451" i="24"/>
  <c r="I451" i="24"/>
  <c r="J451" i="24"/>
  <c r="H452" i="24"/>
  <c r="I452" i="24"/>
  <c r="J452" i="24"/>
  <c r="H453" i="24"/>
  <c r="I453" i="24"/>
  <c r="J453" i="24"/>
  <c r="H454" i="24"/>
  <c r="I454" i="24"/>
  <c r="J454" i="24"/>
  <c r="H455" i="24"/>
  <c r="I455" i="24"/>
  <c r="J455" i="24"/>
  <c r="H456" i="24"/>
  <c r="I456" i="24"/>
  <c r="J456" i="24"/>
  <c r="H457" i="24"/>
  <c r="I457" i="24"/>
  <c r="J457" i="24"/>
  <c r="H458" i="24"/>
  <c r="I458" i="24"/>
  <c r="J458" i="24"/>
  <c r="H459" i="24"/>
  <c r="I459" i="24"/>
  <c r="J459" i="24"/>
  <c r="H460" i="24"/>
  <c r="I460" i="24"/>
  <c r="J460" i="24"/>
  <c r="H461" i="24"/>
  <c r="I461" i="24"/>
  <c r="J461" i="24"/>
  <c r="H462" i="24"/>
  <c r="I462" i="24"/>
  <c r="J462" i="24"/>
  <c r="H463" i="24"/>
  <c r="I463" i="24"/>
  <c r="J463" i="24"/>
  <c r="H464" i="24"/>
  <c r="I464" i="24"/>
  <c r="J464" i="24"/>
  <c r="H465" i="24"/>
  <c r="I465" i="24"/>
  <c r="J465" i="24"/>
  <c r="H466" i="24"/>
  <c r="I466" i="24"/>
  <c r="J466" i="24"/>
  <c r="H467" i="24"/>
  <c r="I467" i="24"/>
  <c r="J467" i="24"/>
  <c r="H468" i="24"/>
  <c r="I468" i="24"/>
  <c r="J468" i="24"/>
  <c r="H469" i="24"/>
  <c r="I469" i="24"/>
  <c r="J469" i="24"/>
  <c r="H470" i="24"/>
  <c r="I470" i="24"/>
  <c r="J470" i="24"/>
  <c r="H471" i="24"/>
  <c r="I471" i="24"/>
  <c r="J471" i="24"/>
  <c r="H472" i="24"/>
  <c r="I472" i="24"/>
  <c r="J472" i="24"/>
  <c r="H473" i="24"/>
  <c r="I473" i="24"/>
  <c r="J473" i="24"/>
  <c r="H474" i="24"/>
  <c r="I474" i="24"/>
  <c r="J474" i="24"/>
  <c r="H475" i="24"/>
  <c r="I475" i="24"/>
  <c r="J475" i="24"/>
  <c r="H476" i="24"/>
  <c r="I476" i="24"/>
  <c r="J476" i="24"/>
  <c r="H477" i="24"/>
  <c r="I477" i="24"/>
  <c r="J477" i="24"/>
  <c r="H478" i="24"/>
  <c r="I478" i="24"/>
  <c r="J478" i="24"/>
  <c r="H479" i="24"/>
  <c r="I479" i="24"/>
  <c r="J479" i="24"/>
  <c r="H480" i="24"/>
  <c r="I480" i="24"/>
  <c r="J480" i="24"/>
  <c r="H481" i="24"/>
  <c r="I481" i="24"/>
  <c r="J481" i="24"/>
  <c r="H482" i="24"/>
  <c r="I482" i="24"/>
  <c r="J482" i="24"/>
  <c r="H483" i="24"/>
  <c r="I483" i="24"/>
  <c r="J483" i="24"/>
  <c r="H484" i="24"/>
  <c r="I484" i="24"/>
  <c r="J484" i="24"/>
  <c r="H485" i="24"/>
  <c r="I485" i="24"/>
  <c r="J485" i="24"/>
  <c r="H486" i="24"/>
  <c r="I486" i="24"/>
  <c r="J486" i="24"/>
  <c r="H487" i="24"/>
  <c r="I487" i="24"/>
  <c r="J487" i="24"/>
  <c r="H488" i="24"/>
  <c r="I488" i="24"/>
  <c r="J488" i="24"/>
  <c r="H489" i="24"/>
  <c r="I489" i="24"/>
  <c r="J489" i="24"/>
  <c r="H490" i="24"/>
  <c r="I490" i="24"/>
  <c r="J490" i="24"/>
  <c r="H491" i="24"/>
  <c r="I491" i="24"/>
  <c r="J491" i="24"/>
  <c r="H492" i="24"/>
  <c r="I492" i="24"/>
  <c r="J492" i="24"/>
  <c r="H493" i="24"/>
  <c r="I493" i="24"/>
  <c r="J493" i="24"/>
  <c r="H494" i="24"/>
  <c r="I494" i="24"/>
  <c r="J494" i="24"/>
  <c r="H495" i="24"/>
  <c r="I495" i="24"/>
  <c r="J495" i="24"/>
  <c r="H496" i="24"/>
  <c r="I496" i="24"/>
  <c r="J496" i="24"/>
  <c r="H497" i="24"/>
  <c r="I497" i="24"/>
  <c r="J497" i="24"/>
  <c r="H498" i="24"/>
  <c r="I498" i="24"/>
  <c r="J498" i="24"/>
  <c r="H499" i="24"/>
  <c r="I499" i="24"/>
  <c r="J499" i="24"/>
  <c r="H500" i="24"/>
  <c r="I500" i="24"/>
  <c r="J500" i="24"/>
  <c r="H501" i="24"/>
  <c r="I501" i="24"/>
  <c r="J501" i="24"/>
  <c r="H502" i="24"/>
  <c r="I502" i="24"/>
  <c r="J502" i="24"/>
  <c r="H503" i="24"/>
  <c r="I503" i="24"/>
  <c r="J503" i="24"/>
  <c r="H504" i="24"/>
  <c r="I504" i="24"/>
  <c r="J504" i="24"/>
  <c r="H505" i="24"/>
  <c r="I505" i="24"/>
  <c r="J505" i="24"/>
  <c r="H506" i="24"/>
  <c r="I506" i="24"/>
  <c r="J506" i="24"/>
  <c r="H507" i="24"/>
  <c r="I507" i="24"/>
  <c r="J507" i="24"/>
  <c r="H508" i="24"/>
  <c r="I508" i="24"/>
  <c r="J508" i="24"/>
  <c r="H509" i="24"/>
  <c r="I509" i="24"/>
  <c r="J509" i="24"/>
  <c r="H510" i="24"/>
  <c r="I510" i="24"/>
  <c r="J510" i="24"/>
  <c r="H511" i="24"/>
  <c r="I511" i="24"/>
  <c r="J511" i="24"/>
  <c r="H512" i="24"/>
  <c r="I512" i="24"/>
  <c r="J512" i="24"/>
  <c r="H513" i="24"/>
  <c r="I513" i="24"/>
  <c r="J513" i="24"/>
  <c r="H514" i="24"/>
  <c r="I514" i="24"/>
  <c r="J514" i="24"/>
  <c r="H515" i="24"/>
  <c r="I515" i="24"/>
  <c r="J515" i="24"/>
  <c r="H516" i="24"/>
  <c r="I516" i="24"/>
  <c r="J516" i="24"/>
  <c r="H517" i="24"/>
  <c r="I517" i="24"/>
  <c r="J517" i="24"/>
  <c r="H518" i="24"/>
  <c r="I518" i="24"/>
  <c r="J518" i="24"/>
  <c r="H519" i="24"/>
  <c r="I519" i="24"/>
  <c r="J519" i="24"/>
  <c r="H520" i="24"/>
  <c r="I520" i="24"/>
  <c r="J520" i="24"/>
  <c r="H521" i="24"/>
  <c r="I521" i="24"/>
  <c r="J521" i="24"/>
  <c r="H522" i="24"/>
  <c r="I522" i="24"/>
  <c r="J522" i="24"/>
  <c r="H523" i="24"/>
  <c r="I523" i="24"/>
  <c r="J523" i="24"/>
  <c r="H524" i="24"/>
  <c r="I524" i="24"/>
  <c r="J524" i="24"/>
  <c r="H525" i="24"/>
  <c r="I525" i="24"/>
  <c r="J525" i="24"/>
  <c r="H526" i="24"/>
  <c r="I526" i="24"/>
  <c r="J526" i="24"/>
  <c r="H527" i="24"/>
  <c r="I527" i="24"/>
  <c r="J527" i="24"/>
  <c r="H528" i="24"/>
  <c r="I528" i="24"/>
  <c r="J528" i="24"/>
  <c r="H529" i="24"/>
  <c r="I529" i="24"/>
  <c r="J529" i="24"/>
  <c r="H530" i="24"/>
  <c r="I530" i="24"/>
  <c r="J530" i="24"/>
  <c r="H531" i="24"/>
  <c r="I531" i="24"/>
  <c r="J531" i="24"/>
  <c r="H532" i="24"/>
  <c r="I532" i="24"/>
  <c r="J532" i="24"/>
  <c r="H533" i="24"/>
  <c r="I533" i="24"/>
  <c r="J533" i="24"/>
  <c r="H534" i="24"/>
  <c r="I534" i="24"/>
  <c r="J534" i="24"/>
  <c r="H535" i="24"/>
  <c r="I535" i="24"/>
  <c r="J535" i="24"/>
  <c r="H536" i="24"/>
  <c r="I536" i="24"/>
  <c r="J536" i="24"/>
  <c r="H537" i="24"/>
  <c r="I537" i="24"/>
  <c r="J537" i="24"/>
  <c r="H538" i="24"/>
  <c r="I538" i="24"/>
  <c r="J538" i="24"/>
  <c r="H539" i="24"/>
  <c r="I539" i="24"/>
  <c r="J539" i="24"/>
  <c r="H540" i="24"/>
  <c r="I540" i="24"/>
  <c r="J540" i="24"/>
  <c r="H541" i="24"/>
  <c r="I541" i="24"/>
  <c r="J541" i="24"/>
  <c r="H542" i="24"/>
  <c r="I542" i="24"/>
  <c r="J542" i="24"/>
  <c r="H543" i="24"/>
  <c r="I543" i="24"/>
  <c r="J543" i="24"/>
  <c r="H544" i="24"/>
  <c r="I544" i="24"/>
  <c r="J544" i="24"/>
  <c r="H545" i="24"/>
  <c r="I545" i="24"/>
  <c r="J545" i="24"/>
  <c r="H546" i="24"/>
  <c r="I546" i="24"/>
  <c r="J546" i="24"/>
  <c r="H547" i="24"/>
  <c r="I547" i="24"/>
  <c r="J547" i="24"/>
  <c r="H548" i="24"/>
  <c r="I548" i="24"/>
  <c r="J548" i="24"/>
  <c r="H549" i="24"/>
  <c r="I549" i="24"/>
  <c r="J549" i="24"/>
  <c r="H550" i="24"/>
  <c r="I550" i="24"/>
  <c r="J550" i="24"/>
  <c r="H551" i="24"/>
  <c r="I551" i="24"/>
  <c r="J551" i="24"/>
  <c r="H552" i="24"/>
  <c r="I552" i="24"/>
  <c r="J552" i="24"/>
  <c r="H553" i="24"/>
  <c r="I553" i="24"/>
  <c r="J553" i="24"/>
  <c r="H554" i="24"/>
  <c r="I554" i="24"/>
  <c r="J554" i="24"/>
  <c r="H555" i="24"/>
  <c r="I555" i="24"/>
  <c r="J555" i="24"/>
  <c r="H556" i="24"/>
  <c r="I556" i="24"/>
  <c r="J556" i="24"/>
  <c r="H557" i="24"/>
  <c r="I557" i="24"/>
  <c r="J557" i="24"/>
  <c r="H558" i="24"/>
  <c r="I558" i="24"/>
  <c r="J558" i="24"/>
  <c r="H559" i="24"/>
  <c r="I559" i="24"/>
  <c r="J559" i="24"/>
  <c r="H560" i="24"/>
  <c r="I560" i="24"/>
  <c r="J560" i="24"/>
  <c r="H561" i="24"/>
  <c r="I561" i="24"/>
  <c r="J561" i="24"/>
  <c r="H562" i="24"/>
  <c r="I562" i="24"/>
  <c r="J562" i="24"/>
  <c r="H563" i="24"/>
  <c r="I563" i="24"/>
  <c r="J563" i="24"/>
  <c r="H564" i="24"/>
  <c r="I564" i="24"/>
  <c r="J564" i="24"/>
  <c r="H565" i="24"/>
  <c r="I565" i="24"/>
  <c r="J565" i="24"/>
  <c r="H566" i="24"/>
  <c r="I566" i="24"/>
  <c r="J566" i="24"/>
  <c r="H567" i="24"/>
  <c r="I567" i="24"/>
  <c r="J567" i="24"/>
  <c r="H568" i="24"/>
  <c r="I568" i="24"/>
  <c r="J568" i="24"/>
  <c r="H569" i="24"/>
  <c r="I569" i="24"/>
  <c r="J569" i="24"/>
  <c r="H570" i="24"/>
  <c r="I570" i="24"/>
  <c r="J570" i="24"/>
  <c r="H571" i="24"/>
  <c r="I571" i="24"/>
  <c r="J571" i="24"/>
  <c r="H572" i="24"/>
  <c r="I572" i="24"/>
  <c r="J572" i="24"/>
  <c r="H573" i="24"/>
  <c r="I573" i="24"/>
  <c r="J573" i="24"/>
  <c r="H574" i="24"/>
  <c r="I574" i="24"/>
  <c r="J574" i="24"/>
  <c r="H575" i="24"/>
  <c r="I575" i="24"/>
  <c r="J575" i="24"/>
  <c r="H576" i="24"/>
  <c r="I576" i="24"/>
  <c r="J576" i="24"/>
  <c r="H577" i="24"/>
  <c r="I577" i="24"/>
  <c r="J577" i="24"/>
  <c r="H578" i="24"/>
  <c r="I578" i="24"/>
  <c r="J578" i="24"/>
  <c r="H579" i="24"/>
  <c r="I579" i="24"/>
  <c r="J579" i="24"/>
  <c r="H580" i="24"/>
  <c r="I580" i="24"/>
  <c r="J580" i="24"/>
  <c r="H581" i="24"/>
  <c r="I581" i="24"/>
  <c r="J581" i="24"/>
  <c r="H582" i="24"/>
  <c r="I582" i="24"/>
  <c r="J582" i="24"/>
  <c r="H583" i="24"/>
  <c r="I583" i="24"/>
  <c r="J583" i="24"/>
  <c r="H584" i="24"/>
  <c r="I584" i="24"/>
  <c r="J584" i="24"/>
  <c r="H585" i="24"/>
  <c r="I585" i="24"/>
  <c r="J585" i="24"/>
  <c r="H586" i="24"/>
  <c r="I586" i="24"/>
  <c r="J586" i="24"/>
  <c r="H587" i="24"/>
  <c r="I587" i="24"/>
  <c r="J587" i="24"/>
  <c r="H588" i="24"/>
  <c r="I588" i="24"/>
  <c r="J588" i="24"/>
  <c r="H589" i="24"/>
  <c r="I589" i="24"/>
  <c r="J589" i="24"/>
  <c r="H590" i="24"/>
  <c r="I590" i="24"/>
  <c r="J590" i="24"/>
  <c r="H591" i="24"/>
  <c r="I591" i="24"/>
  <c r="J591" i="24"/>
  <c r="H592" i="24"/>
  <c r="I592" i="24"/>
  <c r="J592" i="24"/>
  <c r="H593" i="24"/>
  <c r="I593" i="24"/>
  <c r="J593" i="24"/>
  <c r="H594" i="24"/>
  <c r="I594" i="24"/>
  <c r="J594" i="24"/>
  <c r="H595" i="24"/>
  <c r="I595" i="24"/>
  <c r="J595" i="24"/>
  <c r="H596" i="24"/>
  <c r="I596" i="24"/>
  <c r="J596" i="24"/>
  <c r="H597" i="24"/>
  <c r="I597" i="24"/>
  <c r="J597" i="24"/>
  <c r="H598" i="24"/>
  <c r="I598" i="24"/>
  <c r="J598" i="24"/>
  <c r="H599" i="24"/>
  <c r="I599" i="24"/>
  <c r="J599" i="24"/>
  <c r="H600" i="24"/>
  <c r="I600" i="24"/>
  <c r="J600" i="24"/>
  <c r="H601" i="24"/>
  <c r="I601" i="24"/>
  <c r="J601" i="24"/>
  <c r="H602" i="24"/>
  <c r="I602" i="24"/>
  <c r="J602" i="24"/>
  <c r="H603" i="24"/>
  <c r="I603" i="24"/>
  <c r="J603" i="24"/>
  <c r="H604" i="24"/>
  <c r="I604" i="24"/>
  <c r="J604" i="24"/>
  <c r="H605" i="24"/>
  <c r="I605" i="24"/>
  <c r="J605" i="24"/>
  <c r="H606" i="24"/>
  <c r="I606" i="24"/>
  <c r="J606" i="24"/>
  <c r="H607" i="24"/>
  <c r="I607" i="24"/>
  <c r="J607" i="24"/>
  <c r="H608" i="24"/>
  <c r="I608" i="24"/>
  <c r="J608" i="24"/>
  <c r="H609" i="24"/>
  <c r="I609" i="24"/>
  <c r="J609" i="24"/>
  <c r="H610" i="24"/>
  <c r="I610" i="24"/>
  <c r="J610" i="24"/>
  <c r="H611" i="24"/>
  <c r="I611" i="24"/>
  <c r="J611" i="24"/>
  <c r="H612" i="24"/>
  <c r="I612" i="24"/>
  <c r="J612" i="24"/>
  <c r="H613" i="24"/>
  <c r="I613" i="24"/>
  <c r="J613" i="24"/>
  <c r="H614" i="24"/>
  <c r="I614" i="24"/>
  <c r="J614" i="24"/>
  <c r="H615" i="24"/>
  <c r="I615" i="24"/>
  <c r="J615" i="24"/>
  <c r="H616" i="24"/>
  <c r="I616" i="24"/>
  <c r="J616" i="24"/>
  <c r="H617" i="24"/>
  <c r="I617" i="24"/>
  <c r="J617" i="24"/>
  <c r="H618" i="24"/>
  <c r="I618" i="24"/>
  <c r="J618" i="24"/>
  <c r="H619" i="24"/>
  <c r="I619" i="24"/>
  <c r="J619" i="24"/>
  <c r="H620" i="24"/>
  <c r="I620" i="24"/>
  <c r="J620" i="24"/>
  <c r="H621" i="24"/>
  <c r="I621" i="24"/>
  <c r="J621" i="24"/>
  <c r="H622" i="24"/>
  <c r="I622" i="24"/>
  <c r="J622" i="24"/>
  <c r="H623" i="24"/>
  <c r="I623" i="24"/>
  <c r="J623" i="24"/>
  <c r="H624" i="24"/>
  <c r="I624" i="24"/>
  <c r="J624" i="24"/>
  <c r="H625" i="24"/>
  <c r="I625" i="24"/>
  <c r="J625" i="24"/>
  <c r="H626" i="24"/>
  <c r="I626" i="24"/>
  <c r="J626" i="24"/>
  <c r="H627" i="24"/>
  <c r="I627" i="24"/>
  <c r="J627" i="24"/>
  <c r="H628" i="24"/>
  <c r="I628" i="24"/>
  <c r="J628" i="24"/>
  <c r="H629" i="24"/>
  <c r="I629" i="24"/>
  <c r="J629" i="24"/>
  <c r="H630" i="24"/>
  <c r="I630" i="24"/>
  <c r="J630" i="24"/>
  <c r="H631" i="24"/>
  <c r="I631" i="24"/>
  <c r="J631" i="24"/>
  <c r="H632" i="24"/>
  <c r="I632" i="24"/>
  <c r="J632" i="24"/>
  <c r="H633" i="24"/>
  <c r="I633" i="24"/>
  <c r="J633" i="24"/>
  <c r="H634" i="24"/>
  <c r="I634" i="24"/>
  <c r="J634" i="24"/>
  <c r="H635" i="24"/>
  <c r="I635" i="24"/>
  <c r="J635" i="24"/>
  <c r="H636" i="24"/>
  <c r="I636" i="24"/>
  <c r="J636" i="24"/>
  <c r="H637" i="24"/>
  <c r="I637" i="24"/>
  <c r="J637" i="24"/>
  <c r="H638" i="24"/>
  <c r="I638" i="24"/>
  <c r="J638" i="24"/>
  <c r="H639" i="24"/>
  <c r="I639" i="24"/>
  <c r="J639" i="24"/>
  <c r="H640" i="24"/>
  <c r="I640" i="24"/>
  <c r="J640" i="24"/>
  <c r="H641" i="24"/>
  <c r="I641" i="24"/>
  <c r="J641" i="24"/>
  <c r="H642" i="24"/>
  <c r="I642" i="24"/>
  <c r="J642" i="24"/>
  <c r="H643" i="24"/>
  <c r="I643" i="24"/>
  <c r="J643" i="24"/>
  <c r="H644" i="24"/>
  <c r="I644" i="24"/>
  <c r="J644" i="24"/>
  <c r="H645" i="24"/>
  <c r="I645" i="24"/>
  <c r="J645" i="24"/>
  <c r="H646" i="24"/>
  <c r="I646" i="24"/>
  <c r="J646" i="24"/>
  <c r="H647" i="24"/>
  <c r="I647" i="24"/>
  <c r="J647" i="24"/>
  <c r="H648" i="24"/>
  <c r="I648" i="24"/>
  <c r="J648" i="24"/>
  <c r="H649" i="24"/>
  <c r="I649" i="24"/>
  <c r="J649" i="24"/>
  <c r="H650" i="24"/>
  <c r="I650" i="24"/>
  <c r="J650" i="24"/>
  <c r="H651" i="24"/>
  <c r="I651" i="24"/>
  <c r="J651" i="24"/>
  <c r="H652" i="24"/>
  <c r="I652" i="24"/>
  <c r="J652" i="24"/>
  <c r="H653" i="24"/>
  <c r="I653" i="24"/>
  <c r="J653" i="24"/>
  <c r="H654" i="24"/>
  <c r="I654" i="24"/>
  <c r="J654" i="24"/>
  <c r="H655" i="24"/>
  <c r="I655" i="24"/>
  <c r="J655" i="24"/>
  <c r="H656" i="24"/>
  <c r="I656" i="24"/>
  <c r="J656" i="24"/>
  <c r="H657" i="24"/>
  <c r="I657" i="24"/>
  <c r="J657" i="24"/>
  <c r="H658" i="24"/>
  <c r="I658" i="24"/>
  <c r="J658" i="24"/>
  <c r="H659" i="24"/>
  <c r="I659" i="24"/>
  <c r="J659" i="24"/>
  <c r="H660" i="24"/>
  <c r="I660" i="24"/>
  <c r="J660" i="24"/>
  <c r="H661" i="24"/>
  <c r="I661" i="24"/>
  <c r="J661" i="24"/>
  <c r="H662" i="24"/>
  <c r="I662" i="24"/>
  <c r="J662" i="24"/>
  <c r="H663" i="24"/>
  <c r="I663" i="24"/>
  <c r="J663" i="24"/>
  <c r="H664" i="24"/>
  <c r="I664" i="24"/>
  <c r="J664" i="24"/>
  <c r="H665" i="24"/>
  <c r="I665" i="24"/>
  <c r="J665" i="24"/>
  <c r="H666" i="24"/>
  <c r="I666" i="24"/>
  <c r="J666" i="24"/>
  <c r="H667" i="24"/>
  <c r="I667" i="24"/>
  <c r="J667" i="24"/>
  <c r="H668" i="24"/>
  <c r="I668" i="24"/>
  <c r="J668" i="24"/>
  <c r="H669" i="24"/>
  <c r="I669" i="24"/>
  <c r="J669" i="24"/>
  <c r="H670" i="24"/>
  <c r="I670" i="24"/>
  <c r="J670" i="24"/>
  <c r="H671" i="24"/>
  <c r="I671" i="24"/>
  <c r="J671" i="24"/>
  <c r="H672" i="24"/>
  <c r="I672" i="24"/>
  <c r="J672" i="24"/>
  <c r="H673" i="24"/>
  <c r="I673" i="24"/>
  <c r="J673" i="24"/>
  <c r="H674" i="24"/>
  <c r="I674" i="24"/>
  <c r="J674" i="24"/>
  <c r="H675" i="24"/>
  <c r="I675" i="24"/>
  <c r="J675" i="24"/>
  <c r="H676" i="24"/>
  <c r="I676" i="24"/>
  <c r="J676" i="24"/>
  <c r="H677" i="24"/>
  <c r="I677" i="24"/>
  <c r="J677" i="24"/>
  <c r="H678" i="24"/>
  <c r="I678" i="24"/>
  <c r="J678" i="24"/>
  <c r="H679" i="24"/>
  <c r="I679" i="24"/>
  <c r="J679" i="24"/>
  <c r="H680" i="24"/>
  <c r="I680" i="24"/>
  <c r="J680" i="24"/>
  <c r="H681" i="24"/>
  <c r="I681" i="24"/>
  <c r="J681" i="24"/>
  <c r="H682" i="24"/>
  <c r="I682" i="24"/>
  <c r="J682" i="24"/>
  <c r="H683" i="24"/>
  <c r="I683" i="24"/>
  <c r="J683" i="24"/>
  <c r="H684" i="24"/>
  <c r="I684" i="24"/>
  <c r="J684" i="24"/>
  <c r="H685" i="24"/>
  <c r="I685" i="24"/>
  <c r="J685" i="24"/>
  <c r="H686" i="24"/>
  <c r="I686" i="24"/>
  <c r="J686" i="24"/>
  <c r="H687" i="24"/>
  <c r="I687" i="24"/>
  <c r="J687" i="24"/>
  <c r="H688" i="24"/>
  <c r="I688" i="24"/>
  <c r="J688" i="24"/>
  <c r="H689" i="24"/>
  <c r="I689" i="24"/>
  <c r="J689" i="24"/>
  <c r="H690" i="24"/>
  <c r="I690" i="24"/>
  <c r="J690" i="24"/>
  <c r="H691" i="24"/>
  <c r="I691" i="24"/>
  <c r="J691" i="24"/>
  <c r="H692" i="24"/>
  <c r="I692" i="24"/>
  <c r="J692" i="24"/>
  <c r="H693" i="24"/>
  <c r="I693" i="24"/>
  <c r="J693" i="24"/>
  <c r="H694" i="24"/>
  <c r="I694" i="24"/>
  <c r="J694" i="24"/>
  <c r="H695" i="24"/>
  <c r="I695" i="24"/>
  <c r="J695" i="24"/>
  <c r="H696" i="24"/>
  <c r="I696" i="24"/>
  <c r="J696" i="24"/>
  <c r="H697" i="24"/>
  <c r="I697" i="24"/>
  <c r="J697" i="24"/>
  <c r="H698" i="24"/>
  <c r="I698" i="24"/>
  <c r="J698" i="24"/>
  <c r="H699" i="24"/>
  <c r="I699" i="24"/>
  <c r="J699" i="24"/>
  <c r="H700" i="24"/>
  <c r="I700" i="24"/>
  <c r="J700" i="24"/>
  <c r="H701" i="24"/>
  <c r="I701" i="24"/>
  <c r="J701" i="24"/>
  <c r="H702" i="24"/>
  <c r="I702" i="24"/>
  <c r="J702" i="24"/>
  <c r="H703" i="24"/>
  <c r="I703" i="24"/>
  <c r="J703" i="24"/>
  <c r="H704" i="24"/>
  <c r="I704" i="24"/>
  <c r="J704" i="24"/>
  <c r="H705" i="24"/>
  <c r="I705" i="24"/>
  <c r="J705" i="24"/>
  <c r="H706" i="24"/>
  <c r="I706" i="24"/>
  <c r="J706" i="24"/>
  <c r="H707" i="24"/>
  <c r="I707" i="24"/>
  <c r="J707" i="24"/>
  <c r="H708" i="24"/>
  <c r="I708" i="24"/>
  <c r="J708" i="24"/>
  <c r="H709" i="24"/>
  <c r="I709" i="24"/>
  <c r="J709" i="24"/>
  <c r="H710" i="24"/>
  <c r="I710" i="24"/>
  <c r="J710" i="24"/>
  <c r="H711" i="24"/>
  <c r="I711" i="24"/>
  <c r="J711" i="24"/>
  <c r="H712" i="24"/>
  <c r="I712" i="24"/>
  <c r="J712" i="24"/>
  <c r="H713" i="24"/>
  <c r="I713" i="24"/>
  <c r="J713" i="24"/>
  <c r="H714" i="24"/>
  <c r="I714" i="24"/>
  <c r="J714" i="24"/>
  <c r="H715" i="24"/>
  <c r="I715" i="24"/>
  <c r="J715" i="24"/>
  <c r="H716" i="24"/>
  <c r="I716" i="24"/>
  <c r="J716" i="24"/>
  <c r="H717" i="24"/>
  <c r="I717" i="24"/>
  <c r="J717" i="24"/>
  <c r="H718" i="24"/>
  <c r="I718" i="24"/>
  <c r="J718" i="24"/>
  <c r="H719" i="24"/>
  <c r="I719" i="24"/>
  <c r="J719" i="24"/>
  <c r="H720" i="24"/>
  <c r="I720" i="24"/>
  <c r="J720" i="24"/>
  <c r="H721" i="24"/>
  <c r="I721" i="24"/>
  <c r="J721" i="24"/>
  <c r="H722" i="24"/>
  <c r="I722" i="24"/>
  <c r="J722" i="24"/>
  <c r="H723" i="24"/>
  <c r="I723" i="24"/>
  <c r="J723" i="24"/>
  <c r="H724" i="24"/>
  <c r="I724" i="24"/>
  <c r="J724" i="24"/>
  <c r="H725" i="24"/>
  <c r="I725" i="24"/>
  <c r="J725" i="24"/>
  <c r="H726" i="24"/>
  <c r="I726" i="24"/>
  <c r="J726" i="24"/>
  <c r="H727" i="24"/>
  <c r="I727" i="24"/>
  <c r="J727" i="24"/>
  <c r="H728" i="24"/>
  <c r="I728" i="24"/>
  <c r="J728" i="24"/>
  <c r="H729" i="24"/>
  <c r="I729" i="24"/>
  <c r="J729" i="24"/>
  <c r="H730" i="24"/>
  <c r="I730" i="24"/>
  <c r="J730" i="24"/>
  <c r="H731" i="24"/>
  <c r="I731" i="24"/>
  <c r="J731" i="24"/>
  <c r="H732" i="24"/>
  <c r="I732" i="24"/>
  <c r="J732" i="24"/>
  <c r="H733" i="24"/>
  <c r="I733" i="24"/>
  <c r="J733" i="24"/>
  <c r="H734" i="24"/>
  <c r="I734" i="24"/>
  <c r="J734" i="24"/>
  <c r="H735" i="24"/>
  <c r="I735" i="24"/>
  <c r="J735" i="24"/>
  <c r="H736" i="24"/>
  <c r="I736" i="24"/>
  <c r="J736" i="24"/>
  <c r="H737" i="24"/>
  <c r="I737" i="24"/>
  <c r="J737" i="24"/>
  <c r="H738" i="24"/>
  <c r="I738" i="24"/>
  <c r="J738" i="24"/>
  <c r="H739" i="24"/>
  <c r="I739" i="24"/>
  <c r="J739" i="24"/>
  <c r="H740" i="24"/>
  <c r="I740" i="24"/>
  <c r="J740" i="24"/>
  <c r="H741" i="24"/>
  <c r="I741" i="24"/>
  <c r="J741" i="24"/>
  <c r="H742" i="24"/>
  <c r="I742" i="24"/>
  <c r="J742" i="24"/>
  <c r="H743" i="24"/>
  <c r="I743" i="24"/>
  <c r="J743" i="24"/>
  <c r="H744" i="24"/>
  <c r="I744" i="24"/>
  <c r="J744" i="24"/>
  <c r="H745" i="24"/>
  <c r="I745" i="24"/>
  <c r="J745" i="24"/>
  <c r="H746" i="24"/>
  <c r="I746" i="24"/>
  <c r="J746" i="24"/>
  <c r="H747" i="24"/>
  <c r="I747" i="24"/>
  <c r="J747" i="24"/>
  <c r="H748" i="24"/>
  <c r="I748" i="24"/>
  <c r="J748" i="24"/>
  <c r="H749" i="24"/>
  <c r="I749" i="24"/>
  <c r="J749" i="24"/>
  <c r="H750" i="24"/>
  <c r="I750" i="24"/>
  <c r="J750" i="24"/>
  <c r="H751" i="24"/>
  <c r="I751" i="24"/>
  <c r="J751" i="24"/>
  <c r="H752" i="24"/>
  <c r="I752" i="24"/>
  <c r="J752" i="24"/>
  <c r="H753" i="24"/>
  <c r="I753" i="24"/>
  <c r="J753" i="24"/>
  <c r="H754" i="24"/>
  <c r="I754" i="24"/>
  <c r="J754" i="24"/>
  <c r="H755" i="24"/>
  <c r="I755" i="24"/>
  <c r="J755" i="24"/>
  <c r="H756" i="24"/>
  <c r="I756" i="24"/>
  <c r="J756" i="24"/>
  <c r="H757" i="24"/>
  <c r="I757" i="24"/>
  <c r="J757" i="24"/>
  <c r="H758" i="24"/>
  <c r="I758" i="24"/>
  <c r="J758" i="24"/>
  <c r="H759" i="24"/>
  <c r="I759" i="24"/>
  <c r="J759" i="24"/>
  <c r="H760" i="24"/>
  <c r="I760" i="24"/>
  <c r="J760" i="24"/>
  <c r="H761" i="24"/>
  <c r="I761" i="24"/>
  <c r="J761" i="24"/>
  <c r="H762" i="24"/>
  <c r="I762" i="24"/>
  <c r="J762" i="24"/>
  <c r="H763" i="24"/>
  <c r="I763" i="24"/>
  <c r="J763" i="24"/>
  <c r="H764" i="24"/>
  <c r="I764" i="24"/>
  <c r="J764" i="24"/>
  <c r="H765" i="24"/>
  <c r="I765" i="24"/>
  <c r="J765" i="24"/>
  <c r="H766" i="24"/>
  <c r="I766" i="24"/>
  <c r="J766" i="24"/>
  <c r="H767" i="24"/>
  <c r="I767" i="24"/>
  <c r="J767" i="24"/>
  <c r="H768" i="24"/>
  <c r="I768" i="24"/>
  <c r="J768" i="24"/>
  <c r="H769" i="24"/>
  <c r="I769" i="24"/>
  <c r="J769" i="24"/>
  <c r="H770" i="24"/>
  <c r="I770" i="24"/>
  <c r="J770" i="24"/>
  <c r="H771" i="24"/>
  <c r="I771" i="24"/>
  <c r="J771" i="24"/>
  <c r="H772" i="24"/>
  <c r="I772" i="24"/>
  <c r="J772" i="24"/>
  <c r="H773" i="24"/>
  <c r="I773" i="24"/>
  <c r="J773" i="24"/>
  <c r="H774" i="24"/>
  <c r="I774" i="24"/>
  <c r="J774" i="24"/>
  <c r="H775" i="24"/>
  <c r="I775" i="24"/>
  <c r="J775" i="24"/>
  <c r="H776" i="24"/>
  <c r="I776" i="24"/>
  <c r="J776" i="24"/>
  <c r="H777" i="24"/>
  <c r="I777" i="24"/>
  <c r="J777" i="24"/>
  <c r="H778" i="24"/>
  <c r="I778" i="24"/>
  <c r="J778" i="24"/>
  <c r="H779" i="24"/>
  <c r="I779" i="24"/>
  <c r="J779" i="24"/>
  <c r="H780" i="24"/>
  <c r="I780" i="24"/>
  <c r="J780" i="24"/>
  <c r="H781" i="24"/>
  <c r="I781" i="24"/>
  <c r="J781" i="24"/>
  <c r="H782" i="24"/>
  <c r="I782" i="24"/>
  <c r="J782" i="24"/>
  <c r="H783" i="24"/>
  <c r="I783" i="24"/>
  <c r="J783" i="24"/>
  <c r="H784" i="24"/>
  <c r="I784" i="24"/>
  <c r="J784" i="24"/>
  <c r="H785" i="24"/>
  <c r="I785" i="24"/>
  <c r="J785" i="24"/>
  <c r="H786" i="24"/>
  <c r="I786" i="24"/>
  <c r="J786" i="24"/>
  <c r="H787" i="24"/>
  <c r="I787" i="24"/>
  <c r="J787" i="24"/>
  <c r="H788" i="24"/>
  <c r="I788" i="24"/>
  <c r="J788" i="24"/>
  <c r="H789" i="24"/>
  <c r="I789" i="24"/>
  <c r="J789" i="24"/>
  <c r="H790" i="24"/>
  <c r="I790" i="24"/>
  <c r="J790" i="24"/>
  <c r="H791" i="24"/>
  <c r="I791" i="24"/>
  <c r="J791" i="24"/>
  <c r="H792" i="24"/>
  <c r="I792" i="24"/>
  <c r="J792" i="24"/>
  <c r="H793" i="24"/>
  <c r="I793" i="24"/>
  <c r="J793" i="24"/>
  <c r="H794" i="24"/>
  <c r="I794" i="24"/>
  <c r="J794" i="24"/>
  <c r="H795" i="24"/>
  <c r="I795" i="24"/>
  <c r="J795" i="24"/>
  <c r="H796" i="24"/>
  <c r="I796" i="24"/>
  <c r="J796" i="24"/>
  <c r="H797" i="24"/>
  <c r="I797" i="24"/>
  <c r="J797" i="24"/>
  <c r="H798" i="24"/>
  <c r="I798" i="24"/>
  <c r="J798" i="24"/>
  <c r="H799" i="24"/>
  <c r="I799" i="24"/>
  <c r="J799" i="24"/>
  <c r="H800" i="24"/>
  <c r="I800" i="24"/>
  <c r="J800" i="24"/>
  <c r="H801" i="24"/>
  <c r="I801" i="24"/>
  <c r="J801" i="24"/>
  <c r="H802" i="24"/>
  <c r="I802" i="24"/>
  <c r="J802" i="24"/>
  <c r="H803" i="24"/>
  <c r="I803" i="24"/>
  <c r="J803" i="24"/>
  <c r="H804" i="24"/>
  <c r="I804" i="24"/>
  <c r="J804" i="24"/>
  <c r="H805" i="24"/>
  <c r="I805" i="24"/>
  <c r="J805" i="24"/>
  <c r="H806" i="24"/>
  <c r="I806" i="24"/>
  <c r="J806" i="24"/>
  <c r="H807" i="24"/>
  <c r="I807" i="24"/>
  <c r="J807" i="24"/>
  <c r="H808" i="24"/>
  <c r="I808" i="24"/>
  <c r="J808" i="24"/>
  <c r="H809" i="24"/>
  <c r="I809" i="24"/>
  <c r="J809" i="24"/>
  <c r="H810" i="24"/>
  <c r="I810" i="24"/>
  <c r="J810" i="24"/>
  <c r="H811" i="24"/>
  <c r="I811" i="24"/>
  <c r="J811" i="24"/>
  <c r="H812" i="24"/>
  <c r="I812" i="24"/>
  <c r="J812" i="24"/>
  <c r="H813" i="24"/>
  <c r="I813" i="24"/>
  <c r="J813" i="24"/>
  <c r="H814" i="24"/>
  <c r="I814" i="24"/>
  <c r="J814" i="24"/>
  <c r="H815" i="24"/>
  <c r="I815" i="24"/>
  <c r="J815" i="24"/>
  <c r="H816" i="24"/>
  <c r="I816" i="24"/>
  <c r="J816" i="24"/>
  <c r="H817" i="24"/>
  <c r="I817" i="24"/>
  <c r="J817" i="24"/>
  <c r="H818" i="24"/>
  <c r="I818" i="24"/>
  <c r="J818" i="24"/>
  <c r="H819" i="24"/>
  <c r="I819" i="24"/>
  <c r="J819" i="24"/>
  <c r="H820" i="24"/>
  <c r="I820" i="24"/>
  <c r="J820" i="24"/>
  <c r="H821" i="24"/>
  <c r="I821" i="24"/>
  <c r="J821" i="24"/>
  <c r="H822" i="24"/>
  <c r="I822" i="24"/>
  <c r="J822" i="24"/>
  <c r="H823" i="24"/>
  <c r="I823" i="24"/>
  <c r="J823" i="24"/>
  <c r="H824" i="24"/>
  <c r="I824" i="24"/>
  <c r="J824" i="24"/>
  <c r="H825" i="24"/>
  <c r="I825" i="24"/>
  <c r="J825" i="24"/>
  <c r="H826" i="24"/>
  <c r="I826" i="24"/>
  <c r="J826" i="24"/>
  <c r="H827" i="24"/>
  <c r="I827" i="24"/>
  <c r="J827" i="24"/>
  <c r="H828" i="24"/>
  <c r="I828" i="24"/>
  <c r="J828" i="24"/>
  <c r="H829" i="24"/>
  <c r="I829" i="24"/>
  <c r="J829" i="24"/>
  <c r="H830" i="24"/>
  <c r="I830" i="24"/>
  <c r="J830" i="24"/>
  <c r="H831" i="24"/>
  <c r="I831" i="24"/>
  <c r="J831" i="24"/>
  <c r="H832" i="24"/>
  <c r="I832" i="24"/>
  <c r="J832" i="24"/>
  <c r="H833" i="24"/>
  <c r="I833" i="24"/>
  <c r="J833" i="24"/>
  <c r="H834" i="24"/>
  <c r="I834" i="24"/>
  <c r="J834" i="24"/>
  <c r="H835" i="24"/>
  <c r="I835" i="24"/>
  <c r="J835" i="24"/>
  <c r="H836" i="24"/>
  <c r="I836" i="24"/>
  <c r="J836" i="24"/>
  <c r="H837" i="24"/>
  <c r="I837" i="24"/>
  <c r="J837" i="24"/>
  <c r="H838" i="24"/>
  <c r="I838" i="24"/>
  <c r="J838" i="24"/>
  <c r="H839" i="24"/>
  <c r="I839" i="24"/>
  <c r="J839" i="24"/>
  <c r="H840" i="24"/>
  <c r="I840" i="24"/>
  <c r="J840" i="24"/>
  <c r="H841" i="24"/>
  <c r="I841" i="24"/>
  <c r="J841" i="24"/>
  <c r="H842" i="24"/>
  <c r="I842" i="24"/>
  <c r="J842" i="24"/>
  <c r="H843" i="24"/>
  <c r="I843" i="24"/>
  <c r="J843" i="24"/>
  <c r="H844" i="24"/>
  <c r="I844" i="24"/>
  <c r="J844" i="24"/>
  <c r="H845" i="24"/>
  <c r="I845" i="24"/>
  <c r="J845" i="24"/>
  <c r="H846" i="24"/>
  <c r="I846" i="24"/>
  <c r="J846" i="24"/>
  <c r="H847" i="24"/>
  <c r="I847" i="24"/>
  <c r="J847" i="24"/>
  <c r="H848" i="24"/>
  <c r="I848" i="24"/>
  <c r="J848" i="24"/>
  <c r="H849" i="24"/>
  <c r="I849" i="24"/>
  <c r="J849" i="24"/>
  <c r="H850" i="24"/>
  <c r="I850" i="24"/>
  <c r="J850" i="24"/>
  <c r="H851" i="24"/>
  <c r="I851" i="24"/>
  <c r="J851" i="24"/>
  <c r="H852" i="24"/>
  <c r="I852" i="24"/>
  <c r="J852" i="24"/>
  <c r="H853" i="24"/>
  <c r="I853" i="24"/>
  <c r="J853" i="24"/>
  <c r="H854" i="24"/>
  <c r="I854" i="24"/>
  <c r="J854" i="24"/>
  <c r="H855" i="24"/>
  <c r="I855" i="24"/>
  <c r="J855" i="24"/>
  <c r="H856" i="24"/>
  <c r="I856" i="24"/>
  <c r="J856" i="24"/>
  <c r="H857" i="24"/>
  <c r="I857" i="24"/>
  <c r="J857" i="24"/>
  <c r="H858" i="24"/>
  <c r="I858" i="24"/>
  <c r="J858" i="24"/>
  <c r="H859" i="24"/>
  <c r="I859" i="24"/>
  <c r="J859" i="24"/>
  <c r="H860" i="24"/>
  <c r="I860" i="24"/>
  <c r="J860" i="24"/>
  <c r="H861" i="24"/>
  <c r="I861" i="24"/>
  <c r="J861" i="24"/>
  <c r="H862" i="24"/>
  <c r="I862" i="24"/>
  <c r="J862" i="24"/>
  <c r="H863" i="24"/>
  <c r="I863" i="24"/>
  <c r="J863" i="24"/>
  <c r="H864" i="24"/>
  <c r="I864" i="24"/>
  <c r="J864" i="24"/>
  <c r="H865" i="24"/>
  <c r="I865" i="24"/>
  <c r="J865" i="24"/>
  <c r="H866" i="24"/>
  <c r="I866" i="24"/>
  <c r="J866" i="24"/>
  <c r="H867" i="24"/>
  <c r="I867" i="24"/>
  <c r="J867" i="24"/>
  <c r="H868" i="24"/>
  <c r="I868" i="24"/>
  <c r="J868" i="24"/>
  <c r="H869" i="24"/>
  <c r="I869" i="24"/>
  <c r="J869" i="24"/>
  <c r="H870" i="24"/>
  <c r="I870" i="24"/>
  <c r="J870" i="24"/>
  <c r="H871" i="24"/>
  <c r="I871" i="24"/>
  <c r="J871" i="24"/>
  <c r="H872" i="24"/>
  <c r="I872" i="24"/>
  <c r="J872" i="24"/>
  <c r="H873" i="24"/>
  <c r="I873" i="24"/>
  <c r="J873" i="24"/>
  <c r="H874" i="24"/>
  <c r="I874" i="24"/>
  <c r="J874" i="24"/>
  <c r="H875" i="24"/>
  <c r="I875" i="24"/>
  <c r="J875" i="24"/>
  <c r="H876" i="24"/>
  <c r="I876" i="24"/>
  <c r="J876" i="24"/>
  <c r="H877" i="24"/>
  <c r="I877" i="24"/>
  <c r="J877" i="24"/>
  <c r="H878" i="24"/>
  <c r="I878" i="24"/>
  <c r="J878" i="24"/>
  <c r="H879" i="24"/>
  <c r="I879" i="24"/>
  <c r="J879" i="24"/>
  <c r="H880" i="24"/>
  <c r="I880" i="24"/>
  <c r="J880" i="24"/>
  <c r="H881" i="24"/>
  <c r="I881" i="24"/>
  <c r="J881" i="24"/>
  <c r="H882" i="24"/>
  <c r="I882" i="24"/>
  <c r="J882" i="24"/>
  <c r="H883" i="24"/>
  <c r="I883" i="24"/>
  <c r="J883" i="24"/>
  <c r="H884" i="24"/>
  <c r="I884" i="24"/>
  <c r="J884" i="24"/>
  <c r="H885" i="24"/>
  <c r="I885" i="24"/>
  <c r="J885" i="24"/>
  <c r="H886" i="24"/>
  <c r="I886" i="24"/>
  <c r="J886" i="24"/>
  <c r="H887" i="24"/>
  <c r="I887" i="24"/>
  <c r="J887" i="24"/>
  <c r="H888" i="24"/>
  <c r="I888" i="24"/>
  <c r="J888" i="24"/>
  <c r="H889" i="24"/>
  <c r="I889" i="24"/>
  <c r="J889" i="24"/>
  <c r="H890" i="24"/>
  <c r="I890" i="24"/>
  <c r="J890" i="24"/>
  <c r="H891" i="24"/>
  <c r="I891" i="24"/>
  <c r="J891" i="24"/>
  <c r="H892" i="24"/>
  <c r="I892" i="24"/>
  <c r="J892" i="24"/>
  <c r="H893" i="24"/>
  <c r="I893" i="24"/>
  <c r="J893" i="24"/>
  <c r="H894" i="24"/>
  <c r="I894" i="24"/>
  <c r="J894" i="24"/>
  <c r="H895" i="24"/>
  <c r="I895" i="24"/>
  <c r="J895" i="24"/>
  <c r="H896" i="24"/>
  <c r="I896" i="24"/>
  <c r="J896" i="24"/>
  <c r="H897" i="24"/>
  <c r="I897" i="24"/>
  <c r="J897" i="24"/>
  <c r="H898" i="24"/>
  <c r="I898" i="24"/>
  <c r="J898" i="24"/>
  <c r="H899" i="24"/>
  <c r="I899" i="24"/>
  <c r="J899" i="24"/>
  <c r="H900" i="24"/>
  <c r="I900" i="24"/>
  <c r="J900" i="24"/>
  <c r="H901" i="24"/>
  <c r="I901" i="24"/>
  <c r="J901" i="24"/>
  <c r="H902" i="24"/>
  <c r="I902" i="24"/>
  <c r="J902" i="24"/>
  <c r="H903" i="24"/>
  <c r="I903" i="24"/>
  <c r="J903" i="24"/>
  <c r="H904" i="24"/>
  <c r="I904" i="24"/>
  <c r="J904" i="24"/>
  <c r="H905" i="24"/>
  <c r="I905" i="24"/>
  <c r="J905" i="24"/>
  <c r="H906" i="24"/>
  <c r="I906" i="24"/>
  <c r="J906" i="24"/>
  <c r="H907" i="24"/>
  <c r="I907" i="24"/>
  <c r="J907" i="24"/>
  <c r="H908" i="24"/>
  <c r="I908" i="24"/>
  <c r="J908" i="24"/>
  <c r="H909" i="24"/>
  <c r="I909" i="24"/>
  <c r="J909" i="24"/>
  <c r="H910" i="24"/>
  <c r="I910" i="24"/>
  <c r="J910" i="24"/>
  <c r="H911" i="24"/>
  <c r="I911" i="24"/>
  <c r="J911" i="24"/>
  <c r="H912" i="24"/>
  <c r="I912" i="24"/>
  <c r="J912" i="24"/>
  <c r="H913" i="24"/>
  <c r="I913" i="24"/>
  <c r="J913" i="24"/>
  <c r="H914" i="24"/>
  <c r="I914" i="24"/>
  <c r="J914" i="24"/>
  <c r="H915" i="24"/>
  <c r="I915" i="24"/>
  <c r="J915" i="24"/>
  <c r="H916" i="24"/>
  <c r="I916" i="24"/>
  <c r="J916" i="24"/>
  <c r="H917" i="24"/>
  <c r="I917" i="24"/>
  <c r="J917" i="24"/>
  <c r="H918" i="24"/>
  <c r="I918" i="24"/>
  <c r="J918" i="24"/>
  <c r="H919" i="24"/>
  <c r="I919" i="24"/>
  <c r="J919" i="24"/>
  <c r="H920" i="24"/>
  <c r="I920" i="24"/>
  <c r="J920" i="24"/>
  <c r="H921" i="24"/>
  <c r="I921" i="24"/>
  <c r="J921" i="24"/>
  <c r="H922" i="24"/>
  <c r="I922" i="24"/>
  <c r="J922" i="24"/>
  <c r="H923" i="24"/>
  <c r="I923" i="24"/>
  <c r="J923" i="24"/>
  <c r="H924" i="24"/>
  <c r="I924" i="24"/>
  <c r="J924" i="24"/>
  <c r="H925" i="24"/>
  <c r="I925" i="24"/>
  <c r="J925" i="24"/>
  <c r="H926" i="24"/>
  <c r="I926" i="24"/>
  <c r="J926" i="24"/>
  <c r="H927" i="24"/>
  <c r="I927" i="24"/>
  <c r="J927" i="24"/>
  <c r="H928" i="24"/>
  <c r="I928" i="24"/>
  <c r="J928" i="24"/>
  <c r="H929" i="24"/>
  <c r="I929" i="24"/>
  <c r="J929" i="24"/>
  <c r="H930" i="24"/>
  <c r="I930" i="24"/>
  <c r="J930" i="24"/>
  <c r="H931" i="24"/>
  <c r="I931" i="24"/>
  <c r="J931" i="24"/>
  <c r="H932" i="24"/>
  <c r="I932" i="24"/>
  <c r="J932" i="24"/>
  <c r="H933" i="24"/>
  <c r="I933" i="24"/>
  <c r="J933" i="24"/>
  <c r="H934" i="24"/>
  <c r="I934" i="24"/>
  <c r="J934" i="24"/>
  <c r="H935" i="24"/>
  <c r="I935" i="24"/>
  <c r="J935" i="24"/>
  <c r="H936" i="24"/>
  <c r="I936" i="24"/>
  <c r="J936" i="24"/>
  <c r="H937" i="24"/>
  <c r="I937" i="24"/>
  <c r="J937" i="24"/>
  <c r="H938" i="24"/>
  <c r="I938" i="24"/>
  <c r="J938" i="24"/>
  <c r="H939" i="24"/>
  <c r="I939" i="24"/>
  <c r="J939" i="24"/>
  <c r="H940" i="24"/>
  <c r="I940" i="24"/>
  <c r="J940" i="24"/>
  <c r="H941" i="24"/>
  <c r="I941" i="24"/>
  <c r="J941" i="24"/>
  <c r="H942" i="24"/>
  <c r="I942" i="24"/>
  <c r="J942" i="24"/>
  <c r="H943" i="24"/>
  <c r="I943" i="24"/>
  <c r="J943" i="24"/>
  <c r="H944" i="24"/>
  <c r="I944" i="24"/>
  <c r="J944" i="24"/>
  <c r="H945" i="24"/>
  <c r="I945" i="24"/>
  <c r="J945" i="24"/>
  <c r="H946" i="24"/>
  <c r="I946" i="24"/>
  <c r="J946" i="24"/>
  <c r="H947" i="24"/>
  <c r="I947" i="24"/>
  <c r="J947" i="24"/>
  <c r="H948" i="24"/>
  <c r="I948" i="24"/>
  <c r="J948" i="24"/>
  <c r="H949" i="24"/>
  <c r="I949" i="24"/>
  <c r="J949" i="24"/>
  <c r="H950" i="24"/>
  <c r="I950" i="24"/>
  <c r="J950" i="24"/>
  <c r="H951" i="24"/>
  <c r="I951" i="24"/>
  <c r="J951" i="24"/>
  <c r="H952" i="24"/>
  <c r="I952" i="24"/>
  <c r="J952" i="24"/>
  <c r="H953" i="24"/>
  <c r="I953" i="24"/>
  <c r="J953" i="24"/>
  <c r="H954" i="24"/>
  <c r="I954" i="24"/>
  <c r="J954" i="24"/>
  <c r="H955" i="24"/>
  <c r="I955" i="24"/>
  <c r="J955" i="24"/>
  <c r="H956" i="24"/>
  <c r="I956" i="24"/>
  <c r="J956" i="24"/>
  <c r="H957" i="24"/>
  <c r="I957" i="24"/>
  <c r="J957" i="24"/>
  <c r="H958" i="24"/>
  <c r="I958" i="24"/>
  <c r="J958" i="24"/>
  <c r="H959" i="24"/>
  <c r="I959" i="24"/>
  <c r="J959" i="24"/>
  <c r="H960" i="24"/>
  <c r="I960" i="24"/>
  <c r="J960" i="24"/>
  <c r="H961" i="24"/>
  <c r="I961" i="24"/>
  <c r="J961" i="24"/>
  <c r="H962" i="24"/>
  <c r="I962" i="24"/>
  <c r="J962" i="24"/>
  <c r="H963" i="24"/>
  <c r="I963" i="24"/>
  <c r="J963" i="24"/>
  <c r="H964" i="24"/>
  <c r="I964" i="24"/>
  <c r="J964" i="24"/>
  <c r="H965" i="24"/>
  <c r="I965" i="24"/>
  <c r="J965" i="24"/>
  <c r="H966" i="24"/>
  <c r="I966" i="24"/>
  <c r="J966" i="24"/>
  <c r="H967" i="24"/>
  <c r="I967" i="24"/>
  <c r="J967" i="24"/>
  <c r="H968" i="24"/>
  <c r="I968" i="24"/>
  <c r="J968" i="24"/>
  <c r="H969" i="24"/>
  <c r="I969" i="24"/>
  <c r="J969" i="24"/>
  <c r="H970" i="24"/>
  <c r="I970" i="24"/>
  <c r="J970" i="24"/>
  <c r="H971" i="24"/>
  <c r="I971" i="24"/>
  <c r="J971" i="24"/>
  <c r="H972" i="24"/>
  <c r="I972" i="24"/>
  <c r="J972" i="24"/>
  <c r="H973" i="24"/>
  <c r="I973" i="24"/>
  <c r="J973" i="24"/>
  <c r="H974" i="24"/>
  <c r="I974" i="24"/>
  <c r="J974" i="24"/>
  <c r="H975" i="24"/>
  <c r="I975" i="24"/>
  <c r="J975" i="24"/>
  <c r="H976" i="24"/>
  <c r="I976" i="24"/>
  <c r="J976" i="24"/>
  <c r="H977" i="24"/>
  <c r="I977" i="24"/>
  <c r="J977" i="24"/>
  <c r="H978" i="24"/>
  <c r="I978" i="24"/>
  <c r="J978" i="24"/>
  <c r="H979" i="24"/>
  <c r="I979" i="24"/>
  <c r="J979" i="24"/>
  <c r="H980" i="24"/>
  <c r="I980" i="24"/>
  <c r="J980" i="24"/>
  <c r="H981" i="24"/>
  <c r="I981" i="24"/>
  <c r="J981" i="24"/>
  <c r="H982" i="24"/>
  <c r="I982" i="24"/>
  <c r="J982" i="24"/>
  <c r="H983" i="24"/>
  <c r="I983" i="24"/>
  <c r="J983" i="24"/>
  <c r="H984" i="24"/>
  <c r="I984" i="24"/>
  <c r="J984" i="24"/>
  <c r="H985" i="24"/>
  <c r="I985" i="24"/>
  <c r="J985" i="24"/>
  <c r="H986" i="24"/>
  <c r="I986" i="24"/>
  <c r="J986" i="24"/>
  <c r="H987" i="24"/>
  <c r="I987" i="24"/>
  <c r="J987" i="24"/>
  <c r="H988" i="24"/>
  <c r="I988" i="24"/>
  <c r="J988" i="24"/>
  <c r="H989" i="24"/>
  <c r="I989" i="24"/>
  <c r="J989" i="24"/>
  <c r="H990" i="24"/>
  <c r="I990" i="24"/>
  <c r="J990" i="24"/>
  <c r="H991" i="24"/>
  <c r="I991" i="24"/>
  <c r="J991" i="24"/>
  <c r="H992" i="24"/>
  <c r="I992" i="24"/>
  <c r="J992" i="24"/>
  <c r="H993" i="24"/>
  <c r="I993" i="24"/>
  <c r="J993" i="24"/>
  <c r="H994" i="24"/>
  <c r="I994" i="24"/>
  <c r="J994" i="24"/>
  <c r="H995" i="24"/>
  <c r="I995" i="24"/>
  <c r="J995" i="24"/>
  <c r="H996" i="24"/>
  <c r="I996" i="24"/>
  <c r="J996" i="24"/>
  <c r="H997" i="24"/>
  <c r="I997" i="24"/>
  <c r="J997" i="24"/>
  <c r="H998" i="24"/>
  <c r="I998" i="24"/>
  <c r="J998" i="24"/>
  <c r="H999" i="24"/>
  <c r="I999" i="24"/>
  <c r="J999" i="24"/>
  <c r="H1000" i="24"/>
  <c r="I1000" i="24"/>
  <c r="J1000" i="24"/>
  <c r="H1001" i="24"/>
  <c r="I1001" i="24"/>
  <c r="J1001" i="24"/>
  <c r="H1002" i="24"/>
  <c r="I1002" i="24"/>
  <c r="J1002" i="24"/>
  <c r="H1003" i="24"/>
  <c r="I1003" i="24"/>
  <c r="J1003" i="24"/>
  <c r="H1004" i="24"/>
  <c r="I1004" i="24"/>
  <c r="J1004" i="24"/>
  <c r="H1005" i="24"/>
  <c r="I1005" i="24"/>
  <c r="J1005" i="24"/>
  <c r="H1006" i="24"/>
  <c r="I1006" i="24"/>
  <c r="J1006" i="24"/>
  <c r="H1007" i="24"/>
  <c r="I1007" i="24"/>
  <c r="J1007" i="24"/>
  <c r="H1008" i="24"/>
  <c r="I1008" i="24"/>
  <c r="J1008" i="24"/>
  <c r="H1009" i="24"/>
  <c r="I1009" i="24"/>
  <c r="J1009" i="24"/>
  <c r="H1010" i="24"/>
  <c r="I1010" i="24"/>
  <c r="J1010" i="24"/>
  <c r="H1011" i="24"/>
  <c r="I1011" i="24"/>
  <c r="J1011" i="24"/>
  <c r="H1012" i="24"/>
  <c r="I1012" i="24"/>
  <c r="J1012" i="24"/>
  <c r="H1013" i="24"/>
  <c r="I1013" i="24"/>
  <c r="J1013" i="24"/>
  <c r="H1014" i="24"/>
  <c r="I1014" i="24"/>
  <c r="J1014" i="24"/>
  <c r="H1015" i="24"/>
  <c r="I1015" i="24"/>
  <c r="J1015" i="24"/>
  <c r="H1016" i="24"/>
  <c r="I1016" i="24"/>
  <c r="J1016" i="24"/>
  <c r="H1017" i="24"/>
  <c r="I1017" i="24"/>
  <c r="J1017" i="24"/>
  <c r="H1018" i="24"/>
  <c r="I1018" i="24"/>
  <c r="J1018" i="24"/>
  <c r="H1019" i="24"/>
  <c r="I1019" i="24"/>
  <c r="J1019" i="24"/>
  <c r="H1020" i="24"/>
  <c r="I1020" i="24"/>
  <c r="J1020" i="24"/>
  <c r="H1021" i="24"/>
  <c r="I1021" i="24"/>
  <c r="J1021" i="24"/>
  <c r="H1022" i="24"/>
  <c r="I1022" i="24"/>
  <c r="J1022" i="24"/>
  <c r="H1023" i="24"/>
  <c r="I1023" i="24"/>
  <c r="J1023" i="24"/>
  <c r="H1024" i="24"/>
  <c r="I1024" i="24"/>
  <c r="J1024" i="24"/>
  <c r="H1025" i="24"/>
  <c r="I1025" i="24"/>
  <c r="J1025" i="24"/>
  <c r="H1026" i="24"/>
  <c r="I1026" i="24"/>
  <c r="J1026" i="24"/>
  <c r="H1027" i="24"/>
  <c r="I1027" i="24"/>
  <c r="J1027" i="24"/>
  <c r="H1028" i="24"/>
  <c r="I1028" i="24"/>
  <c r="J1028" i="24"/>
  <c r="H1029" i="24"/>
  <c r="I1029" i="24"/>
  <c r="J1029" i="24"/>
  <c r="H1030" i="24"/>
  <c r="I1030" i="24"/>
  <c r="J1030" i="24"/>
  <c r="H1031" i="24"/>
  <c r="I1031" i="24"/>
  <c r="J1031" i="24"/>
  <c r="H1032" i="24"/>
  <c r="I1032" i="24"/>
  <c r="J1032" i="24"/>
  <c r="H1033" i="24"/>
  <c r="I1033" i="24"/>
  <c r="J1033" i="24"/>
  <c r="H1034" i="24"/>
  <c r="I1034" i="24"/>
  <c r="J1034" i="24"/>
  <c r="H1035" i="24"/>
  <c r="I1035" i="24"/>
  <c r="J1035" i="24"/>
  <c r="H1036" i="24"/>
  <c r="I1036" i="24"/>
  <c r="J1036" i="24"/>
  <c r="H1037" i="24"/>
  <c r="I1037" i="24"/>
  <c r="J1037" i="24"/>
  <c r="H1038" i="24"/>
  <c r="I1038" i="24"/>
  <c r="J1038" i="24"/>
  <c r="H1039" i="24"/>
  <c r="I1039" i="24"/>
  <c r="J1039" i="24"/>
  <c r="H1040" i="24"/>
  <c r="I1040" i="24"/>
  <c r="J1040" i="24"/>
  <c r="H1041" i="24"/>
  <c r="I1041" i="24"/>
  <c r="J1041" i="24"/>
  <c r="H1042" i="24"/>
  <c r="I1042" i="24"/>
  <c r="J1042" i="24"/>
  <c r="H1043" i="24"/>
  <c r="I1043" i="24"/>
  <c r="J1043" i="24"/>
  <c r="H1044" i="24"/>
  <c r="I1044" i="24"/>
  <c r="J1044" i="24"/>
  <c r="H1045" i="24"/>
  <c r="I1045" i="24"/>
  <c r="J1045" i="24"/>
  <c r="H1046" i="24"/>
  <c r="I1046" i="24"/>
  <c r="J1046" i="24"/>
  <c r="H1047" i="24"/>
  <c r="I1047" i="24"/>
  <c r="J1047" i="24"/>
  <c r="H1048" i="24"/>
  <c r="I1048" i="24"/>
  <c r="J1048" i="24"/>
  <c r="H1049" i="24"/>
  <c r="I1049" i="24"/>
  <c r="J1049" i="24"/>
  <c r="H1050" i="24"/>
  <c r="I1050" i="24"/>
  <c r="J1050" i="24"/>
  <c r="H1051" i="24"/>
  <c r="I1051" i="24"/>
  <c r="J1051" i="24"/>
  <c r="H1052" i="24"/>
  <c r="I1052" i="24"/>
  <c r="J1052" i="24"/>
  <c r="H1053" i="24"/>
  <c r="I1053" i="24"/>
  <c r="J1053" i="24"/>
  <c r="H1054" i="24"/>
  <c r="I1054" i="24"/>
  <c r="J1054" i="24"/>
  <c r="H1055" i="24"/>
  <c r="I1055" i="24"/>
  <c r="J1055" i="24"/>
  <c r="H1056" i="24"/>
  <c r="I1056" i="24"/>
  <c r="J1056" i="24"/>
  <c r="H1057" i="24"/>
  <c r="I1057" i="24"/>
  <c r="J1057" i="24"/>
  <c r="H1058" i="24"/>
  <c r="I1058" i="24"/>
  <c r="J1058" i="24"/>
  <c r="H1059" i="24"/>
  <c r="I1059" i="24"/>
  <c r="J1059" i="24"/>
  <c r="H1060" i="24"/>
  <c r="I1060" i="24"/>
  <c r="J1060" i="24"/>
  <c r="H1061" i="24"/>
  <c r="I1061" i="24"/>
  <c r="J1061" i="24"/>
  <c r="H1062" i="24"/>
  <c r="I1062" i="24"/>
  <c r="J1062" i="24"/>
  <c r="H1063" i="24"/>
  <c r="I1063" i="24"/>
  <c r="J1063" i="24"/>
  <c r="H1064" i="24"/>
  <c r="I1064" i="24"/>
  <c r="J1064" i="24"/>
  <c r="H1065" i="24"/>
  <c r="I1065" i="24"/>
  <c r="J1065" i="24"/>
  <c r="D1066" i="24"/>
  <c r="E1066" i="24"/>
  <c r="F1066" i="24"/>
  <c r="G1066" i="24"/>
  <c r="H1066" i="24"/>
  <c r="L5" i="24" s="1"/>
  <c r="I1066" i="24"/>
  <c r="J1066" i="24"/>
  <c r="L6" i="24" l="1"/>
  <c r="L3" i="24"/>
  <c r="C8" i="22"/>
  <c r="C9" i="22"/>
  <c r="C10" i="22"/>
  <c r="C11" i="22"/>
  <c r="F14" i="21"/>
  <c r="F15" i="21"/>
  <c r="F16" i="21"/>
  <c r="F17" i="21"/>
  <c r="F18" i="21"/>
  <c r="G3" i="20"/>
  <c r="H3" i="20"/>
  <c r="G4" i="20"/>
  <c r="H4" i="20"/>
  <c r="G5" i="20"/>
  <c r="H5" i="20"/>
  <c r="G6" i="20"/>
  <c r="H6" i="20"/>
  <c r="G7" i="20"/>
  <c r="H7" i="20"/>
  <c r="G8" i="20"/>
  <c r="H8" i="20"/>
  <c r="G9" i="20"/>
  <c r="H9" i="20"/>
  <c r="G10" i="20"/>
  <c r="H10" i="20"/>
  <c r="G11" i="20"/>
  <c r="H11" i="20"/>
  <c r="G12" i="20"/>
  <c r="H12" i="20"/>
  <c r="G13" i="20"/>
  <c r="H13" i="20"/>
  <c r="G14" i="20"/>
  <c r="H14" i="20"/>
  <c r="G15" i="20"/>
  <c r="H15" i="20"/>
  <c r="G16" i="20"/>
  <c r="H16" i="20"/>
  <c r="G17" i="20"/>
  <c r="H17" i="20"/>
  <c r="E11" i="19"/>
  <c r="F11" i="19"/>
  <c r="E12" i="19"/>
  <c r="F12" i="19"/>
  <c r="E13" i="19"/>
  <c r="F13" i="19"/>
  <c r="E14" i="19"/>
  <c r="F14" i="19"/>
  <c r="E15" i="19"/>
  <c r="F15" i="19"/>
  <c r="E16" i="19"/>
  <c r="F16" i="19"/>
  <c r="E17" i="19"/>
  <c r="F17" i="19"/>
  <c r="E18" i="19"/>
  <c r="F18" i="19"/>
  <c r="E19" i="19"/>
  <c r="F19" i="19"/>
  <c r="E20" i="19"/>
  <c r="F20" i="19"/>
  <c r="E21" i="19"/>
  <c r="F21" i="19"/>
  <c r="E22" i="19"/>
  <c r="F22" i="19"/>
  <c r="E23" i="19"/>
  <c r="F23" i="19"/>
  <c r="E24" i="19"/>
  <c r="F24" i="19"/>
  <c r="E25" i="19"/>
  <c r="F25" i="19"/>
  <c r="E26" i="19"/>
  <c r="F26" i="19"/>
  <c r="E27" i="19"/>
  <c r="F27" i="19"/>
  <c r="E28" i="19"/>
  <c r="F28" i="19"/>
  <c r="F2" i="18"/>
  <c r="F3" i="18"/>
  <c r="F4" i="18"/>
  <c r="F5" i="18"/>
  <c r="F6" i="18"/>
  <c r="F7" i="18"/>
  <c r="D2" i="17"/>
  <c r="D3" i="17"/>
  <c r="D4" i="17"/>
  <c r="D5" i="17"/>
  <c r="B6" i="16"/>
  <c r="B9" i="16"/>
  <c r="D9" i="16"/>
  <c r="C9" i="16" s="1"/>
  <c r="E9" i="16"/>
  <c r="F9" i="16"/>
  <c r="B10" i="16"/>
  <c r="D10" i="16"/>
  <c r="C10" i="16" s="1"/>
  <c r="E10" i="16"/>
  <c r="F10" i="16"/>
  <c r="B11" i="16"/>
  <c r="D11" i="16"/>
  <c r="C11" i="16" s="1"/>
  <c r="E11" i="16"/>
  <c r="F11" i="16"/>
  <c r="B12" i="16"/>
  <c r="D12" i="16"/>
  <c r="C12" i="16" s="1"/>
  <c r="E12" i="16"/>
  <c r="F12" i="16"/>
  <c r="B13" i="16"/>
  <c r="D13" i="16"/>
  <c r="C13" i="16" s="1"/>
  <c r="E13" i="16"/>
  <c r="F13" i="16"/>
  <c r="B14" i="16"/>
  <c r="D14" i="16"/>
  <c r="C14" i="16" s="1"/>
  <c r="E14" i="16"/>
  <c r="F14" i="16"/>
  <c r="B15" i="16"/>
  <c r="D15" i="16"/>
  <c r="C15" i="16" s="1"/>
  <c r="E15" i="16"/>
  <c r="F15" i="16"/>
  <c r="B16" i="16"/>
  <c r="D16" i="16"/>
  <c r="C16" i="16" s="1"/>
  <c r="E16" i="16"/>
  <c r="F16" i="16"/>
  <c r="B17" i="16"/>
  <c r="D17" i="16"/>
  <c r="C17" i="16" s="1"/>
  <c r="E17" i="16"/>
  <c r="F17" i="16"/>
  <c r="B18" i="16"/>
  <c r="D18" i="16"/>
  <c r="C18" i="16" s="1"/>
  <c r="E18" i="16"/>
  <c r="F18" i="16"/>
  <c r="B19" i="16"/>
  <c r="C19" i="16"/>
  <c r="D19" i="16"/>
  <c r="E19" i="16"/>
  <c r="F19" i="16"/>
  <c r="B20" i="16"/>
  <c r="C20" i="16"/>
  <c r="D20" i="16"/>
  <c r="E20" i="16"/>
  <c r="F20" i="16"/>
  <c r="B21" i="16"/>
  <c r="C21" i="16"/>
  <c r="D21" i="16"/>
  <c r="E21" i="16"/>
  <c r="F21" i="16"/>
  <c r="B22" i="16"/>
  <c r="C22" i="16"/>
  <c r="D22" i="16"/>
  <c r="E22" i="16"/>
  <c r="F22" i="16"/>
  <c r="B23" i="16"/>
  <c r="C23" i="16"/>
  <c r="D23" i="16"/>
  <c r="E23" i="16"/>
  <c r="F23" i="16"/>
  <c r="B24" i="16"/>
  <c r="C24" i="16"/>
  <c r="D24" i="16"/>
  <c r="E24" i="16"/>
  <c r="F24" i="16"/>
  <c r="B25" i="16"/>
  <c r="C25" i="16"/>
  <c r="D25" i="16"/>
  <c r="E25" i="16"/>
  <c r="F25" i="16"/>
  <c r="B26" i="16"/>
  <c r="C26" i="16"/>
  <c r="D26" i="16"/>
  <c r="E26" i="16"/>
  <c r="F26" i="16"/>
  <c r="B27" i="16"/>
  <c r="C27" i="16"/>
  <c r="D27" i="16"/>
  <c r="E27" i="16"/>
  <c r="F27" i="16"/>
  <c r="B28" i="16"/>
  <c r="C28" i="16"/>
  <c r="D28" i="16"/>
  <c r="E28" i="16"/>
  <c r="F28" i="16"/>
  <c r="C8" i="15"/>
  <c r="D8" i="15"/>
  <c r="E8" i="15"/>
  <c r="F8" i="15"/>
  <c r="C9" i="15"/>
  <c r="D9" i="15"/>
  <c r="E9" i="15"/>
  <c r="F9" i="15"/>
  <c r="C10" i="15"/>
  <c r="D10" i="15"/>
  <c r="E10" i="15"/>
  <c r="F10" i="15"/>
  <c r="C11" i="15"/>
  <c r="D11" i="15"/>
  <c r="E11" i="15"/>
  <c r="F11" i="15"/>
  <c r="C12" i="15"/>
  <c r="D12" i="15"/>
  <c r="E12" i="15"/>
  <c r="F12" i="15"/>
  <c r="C13" i="15"/>
  <c r="D13" i="15"/>
  <c r="E13" i="15"/>
  <c r="F13" i="15"/>
  <c r="C14" i="15"/>
  <c r="D14" i="15"/>
  <c r="E14" i="15"/>
  <c r="F14" i="15"/>
  <c r="C15" i="15"/>
  <c r="D15" i="15"/>
  <c r="E15" i="15"/>
  <c r="F15" i="15"/>
  <c r="C16" i="15"/>
  <c r="D16" i="15"/>
  <c r="E16" i="15"/>
  <c r="F16" i="15"/>
  <c r="C17" i="15"/>
  <c r="D17" i="15"/>
  <c r="E17" i="15"/>
  <c r="F17" i="15"/>
  <c r="C18" i="15"/>
  <c r="D18" i="15"/>
  <c r="E18" i="15"/>
  <c r="F18" i="15"/>
  <c r="C19" i="15"/>
  <c r="D19" i="15"/>
  <c r="E19" i="15"/>
  <c r="F19" i="15"/>
  <c r="C20" i="15"/>
  <c r="D20" i="15"/>
  <c r="E20" i="15"/>
  <c r="F20" i="15"/>
  <c r="C21" i="15"/>
  <c r="D21" i="15"/>
  <c r="E21" i="15"/>
  <c r="F21" i="15"/>
  <c r="C22" i="15"/>
  <c r="D22" i="15"/>
  <c r="E22" i="15"/>
  <c r="F22" i="15"/>
  <c r="C23" i="15"/>
  <c r="D23" i="15"/>
  <c r="E23" i="15"/>
  <c r="F23" i="15"/>
  <c r="C24" i="15"/>
  <c r="D24" i="15"/>
  <c r="E24" i="15"/>
  <c r="F24" i="15"/>
  <c r="C25" i="15"/>
  <c r="D25" i="15"/>
  <c r="E25" i="15"/>
  <c r="F25" i="15"/>
  <c r="C26" i="15"/>
  <c r="D26" i="15"/>
  <c r="E26" i="15"/>
  <c r="F26" i="15"/>
  <c r="C27" i="15"/>
  <c r="D27" i="15"/>
  <c r="E27" i="15"/>
  <c r="F27" i="15"/>
  <c r="F3" i="14"/>
  <c r="F4" i="14"/>
  <c r="F5" i="14"/>
  <c r="F6" i="14"/>
  <c r="F7" i="14"/>
  <c r="F8" i="14"/>
  <c r="F9" i="14"/>
  <c r="F10" i="14"/>
  <c r="F11" i="14"/>
  <c r="F12" i="14"/>
  <c r="F13" i="14"/>
  <c r="F14" i="14"/>
  <c r="F15" i="14"/>
  <c r="F16" i="14"/>
  <c r="F17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C13" i="13"/>
  <c r="C14" i="13"/>
  <c r="C15" i="13"/>
  <c r="C16" i="13"/>
  <c r="C17" i="13"/>
  <c r="C18" i="13"/>
  <c r="C19" i="13"/>
  <c r="C20" i="13"/>
  <c r="C21" i="13"/>
  <c r="C22" i="13"/>
  <c r="C23" i="13"/>
  <c r="D23" i="13"/>
  <c r="C24" i="13"/>
  <c r="D24" i="13"/>
  <c r="C25" i="13"/>
  <c r="D25" i="13"/>
  <c r="C26" i="13"/>
  <c r="D26" i="13"/>
  <c r="C27" i="13"/>
  <c r="D27" i="13"/>
  <c r="C28" i="13"/>
  <c r="D28" i="13"/>
  <c r="C29" i="13"/>
  <c r="D29" i="13"/>
  <c r="C30" i="13"/>
  <c r="D30" i="13"/>
  <c r="C31" i="13"/>
  <c r="D31" i="13"/>
  <c r="C32" i="13"/>
  <c r="D32" i="13"/>
  <c r="C33" i="13"/>
  <c r="D33" i="13"/>
  <c r="C34" i="13"/>
  <c r="D34" i="13"/>
  <c r="C35" i="13"/>
  <c r="D35" i="13"/>
  <c r="C36" i="13"/>
  <c r="D36" i="13"/>
  <c r="C37" i="13"/>
  <c r="D37" i="13"/>
  <c r="C38" i="13"/>
  <c r="D38" i="13"/>
  <c r="C39" i="13"/>
  <c r="D39" i="13"/>
  <c r="C40" i="13"/>
  <c r="D40" i="13"/>
  <c r="C41" i="13"/>
  <c r="D41" i="13"/>
  <c r="C42" i="13"/>
  <c r="D42" i="13"/>
  <c r="C43" i="13"/>
  <c r="D43" i="13"/>
  <c r="C44" i="13"/>
  <c r="D44" i="13"/>
  <c r="C45" i="13"/>
  <c r="D45" i="13"/>
  <c r="C46" i="13"/>
  <c r="D46" i="13"/>
  <c r="C47" i="13"/>
  <c r="D47" i="13"/>
  <c r="C48" i="13"/>
  <c r="D48" i="13"/>
  <c r="C49" i="13"/>
  <c r="D49" i="13"/>
  <c r="C50" i="13"/>
  <c r="D50" i="13"/>
  <c r="C51" i="13"/>
  <c r="D51" i="13"/>
  <c r="C52" i="13"/>
  <c r="D52" i="13"/>
  <c r="C53" i="13"/>
  <c r="D53" i="13"/>
  <c r="C54" i="13"/>
  <c r="D54" i="13"/>
  <c r="C55" i="13"/>
  <c r="D55" i="13"/>
  <c r="C56" i="13"/>
  <c r="D56" i="13"/>
  <c r="C57" i="13"/>
  <c r="D57" i="13"/>
  <c r="C58" i="13"/>
  <c r="D58" i="13"/>
  <c r="C59" i="13"/>
  <c r="D59" i="13"/>
  <c r="C60" i="13"/>
  <c r="D60" i="13"/>
  <c r="C61" i="13"/>
  <c r="D61" i="13"/>
  <c r="C62" i="13"/>
  <c r="D62" i="13"/>
  <c r="C63" i="13"/>
  <c r="D63" i="13"/>
  <c r="C64" i="13"/>
  <c r="D64" i="13"/>
  <c r="C65" i="13"/>
  <c r="D65" i="13"/>
  <c r="C66" i="13"/>
  <c r="D66" i="13"/>
  <c r="C67" i="13"/>
  <c r="D67" i="13"/>
  <c r="C68" i="13"/>
  <c r="D68" i="13"/>
  <c r="C69" i="13"/>
  <c r="D69" i="13"/>
  <c r="C70" i="13"/>
  <c r="D70" i="13"/>
  <c r="C71" i="13"/>
  <c r="D71" i="13"/>
  <c r="C72" i="13"/>
  <c r="D72" i="13"/>
  <c r="C73" i="13"/>
  <c r="D73" i="13"/>
  <c r="C74" i="13"/>
  <c r="D74" i="13"/>
  <c r="C75" i="13"/>
  <c r="D75" i="13"/>
  <c r="C76" i="13"/>
  <c r="D76" i="13"/>
  <c r="C77" i="13"/>
  <c r="D77" i="13"/>
  <c r="C78" i="13"/>
  <c r="D78" i="13"/>
  <c r="C79" i="13"/>
  <c r="D79" i="13"/>
  <c r="C80" i="13"/>
  <c r="D80" i="13"/>
  <c r="C81" i="13"/>
  <c r="D81" i="13"/>
  <c r="C82" i="13"/>
  <c r="D82" i="13"/>
  <c r="C83" i="13"/>
  <c r="D83" i="13"/>
  <c r="C84" i="13"/>
  <c r="D84" i="13"/>
  <c r="C85" i="13"/>
  <c r="D85" i="13"/>
  <c r="C86" i="13"/>
  <c r="D86" i="13"/>
  <c r="C87" i="13"/>
  <c r="D87" i="13"/>
  <c r="C88" i="13"/>
  <c r="D88" i="13"/>
  <c r="C89" i="13"/>
  <c r="D89" i="13"/>
  <c r="C90" i="13"/>
  <c r="D90" i="13"/>
  <c r="C91" i="13"/>
  <c r="D91" i="13"/>
  <c r="C92" i="13"/>
  <c r="D92" i="13"/>
  <c r="C93" i="13"/>
  <c r="D93" i="13"/>
  <c r="C94" i="13"/>
  <c r="D94" i="13"/>
  <c r="C95" i="13"/>
  <c r="D95" i="13"/>
  <c r="C96" i="13"/>
  <c r="D96" i="13"/>
  <c r="C97" i="13"/>
  <c r="D97" i="13"/>
  <c r="C98" i="13"/>
  <c r="D98" i="13"/>
  <c r="C99" i="13"/>
  <c r="D99" i="13"/>
  <c r="C100" i="13"/>
  <c r="D100" i="13"/>
  <c r="C101" i="13"/>
  <c r="D101" i="13"/>
  <c r="C102" i="13"/>
  <c r="D102" i="13"/>
  <c r="C103" i="13"/>
  <c r="D103" i="13"/>
  <c r="H2" i="12"/>
  <c r="H3" i="12"/>
  <c r="H4" i="12"/>
  <c r="H5" i="12"/>
  <c r="B6" i="10"/>
  <c r="C6" i="10"/>
  <c r="D6" i="10"/>
  <c r="E6" i="10"/>
  <c r="F6" i="10"/>
  <c r="G6" i="10"/>
  <c r="B6" i="9"/>
  <c r="E5" i="7"/>
  <c r="C6" i="7"/>
  <c r="C7" i="7"/>
  <c r="C8" i="7"/>
  <c r="C9" i="7"/>
  <c r="C10" i="7"/>
  <c r="C11" i="7"/>
  <c r="C12" i="7"/>
  <c r="C13" i="7"/>
  <c r="C14" i="7"/>
  <c r="C15" i="7"/>
  <c r="B16" i="7"/>
  <c r="E5" i="6"/>
  <c r="C6" i="6"/>
  <c r="C7" i="6"/>
  <c r="C8" i="6"/>
  <c r="C9" i="6"/>
  <c r="C10" i="6"/>
  <c r="C11" i="6"/>
  <c r="C12" i="6"/>
  <c r="C13" i="6"/>
  <c r="C14" i="6"/>
  <c r="C15" i="6"/>
  <c r="B16" i="6"/>
  <c r="E5" i="5"/>
  <c r="C6" i="5"/>
  <c r="C7" i="5"/>
  <c r="C8" i="5"/>
  <c r="C9" i="5"/>
  <c r="C10" i="5"/>
  <c r="C11" i="5"/>
  <c r="C12" i="5"/>
  <c r="C13" i="5"/>
  <c r="C14" i="5"/>
  <c r="C15" i="5"/>
  <c r="C6" i="4"/>
  <c r="D6" i="4"/>
  <c r="E6" i="4"/>
  <c r="C7" i="4"/>
  <c r="D7" i="4"/>
  <c r="E7" i="4"/>
  <c r="C8" i="4"/>
  <c r="D8" i="4"/>
  <c r="E8" i="4"/>
  <c r="C9" i="4"/>
  <c r="D9" i="4"/>
  <c r="E9" i="4"/>
  <c r="E5" i="3"/>
  <c r="B3" i="2"/>
  <c r="B4" i="2"/>
  <c r="C4" i="5" l="1"/>
  <c r="C5" i="5"/>
  <c r="C4" i="6"/>
  <c r="C5" i="6"/>
  <c r="C4" i="7"/>
  <c r="C5" i="7"/>
  <c r="C16" i="7" l="1"/>
  <c r="E11" i="7" s="1"/>
  <c r="C16" i="6"/>
  <c r="E9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<sst xmlns="http://schemas.openxmlformats.org/spreadsheetml/2006/main" count="19025" uniqueCount="328">
  <si>
    <t>Exponent</t>
  </si>
  <si>
    <t>Addition</t>
  </si>
  <si>
    <t>Product beta</t>
  </si>
  <si>
    <t>Product alpha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</si>
  <si>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</si>
  <si>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</si>
  <si>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</si>
  <si>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</si>
  <si>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</si>
  <si>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</si>
  <si>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</si>
  <si>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</si>
  <si>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Fixed cost (per year) =</t>
  </si>
  <si>
    <t>April</t>
  </si>
  <si>
    <t>March</t>
  </si>
  <si>
    <t>Revenue (per unit) =</t>
  </si>
  <si>
    <t>February</t>
  </si>
  <si>
    <t>var. Cost (per unit) =</t>
  </si>
  <si>
    <t>January</t>
  </si>
  <si>
    <t>Price (per unit) =</t>
  </si>
  <si>
    <t>Revenue</t>
  </si>
  <si>
    <t>Production</t>
  </si>
  <si>
    <t>Month</t>
  </si>
  <si>
    <t>Cost and revenue calculation</t>
  </si>
  <si>
    <t>Size (m²)</t>
  </si>
  <si>
    <t>Patterns</t>
  </si>
  <si>
    <t>Other</t>
  </si>
  <si>
    <t>Base</t>
  </si>
  <si>
    <t>Colors</t>
  </si>
  <si>
    <t>Cost and revenue calculation (painter)</t>
  </si>
  <si>
    <t>Revenue (per unti) =</t>
  </si>
  <si>
    <t>Total</t>
  </si>
  <si>
    <t>Profit (per year) =</t>
  </si>
  <si>
    <t>Production &gt;= 130000 =</t>
  </si>
  <si>
    <t>Production &lt; 130000 =</t>
  </si>
  <si>
    <t>Fixed cost (per year):</t>
  </si>
  <si>
    <t>MTB-Monster</t>
  </si>
  <si>
    <t>MTB-SingleTrail</t>
  </si>
  <si>
    <t>MTB-Downhill</t>
  </si>
  <si>
    <t>TourenCross</t>
  </si>
  <si>
    <t>City-Trip</t>
  </si>
  <si>
    <t>Cost</t>
  </si>
  <si>
    <t>Turnover</t>
  </si>
  <si>
    <t>Sales</t>
  </si>
  <si>
    <t>Bike</t>
  </si>
  <si>
    <t>Future Value</t>
  </si>
  <si>
    <t>Investment period</t>
  </si>
  <si>
    <t>Interest rate</t>
  </si>
  <si>
    <t>Investment</t>
  </si>
  <si>
    <t>Future Value:</t>
  </si>
  <si>
    <t>Coffee</t>
  </si>
  <si>
    <t>Latte</t>
  </si>
  <si>
    <t>Espresso</t>
  </si>
  <si>
    <t>Percentage Women</t>
  </si>
  <si>
    <t>Percentage Men</t>
  </si>
  <si>
    <t>Percentage</t>
  </si>
  <si>
    <t>CoffeeType</t>
  </si>
  <si>
    <t>Frei</t>
  </si>
  <si>
    <t>Edeltraud</t>
  </si>
  <si>
    <t>Bengtsson</t>
  </si>
  <si>
    <t>Aleka</t>
  </si>
  <si>
    <t>Moritz</t>
  </si>
  <si>
    <t>Charley Ann</t>
  </si>
  <si>
    <t>Brosinski</t>
  </si>
  <si>
    <t>Fridoline</t>
  </si>
  <si>
    <t>Balogun</t>
  </si>
  <si>
    <t>Charlotte</t>
  </si>
  <si>
    <t>Muto</t>
  </si>
  <si>
    <t>Merlinde</t>
  </si>
  <si>
    <t>Schmidt</t>
  </si>
  <si>
    <t>Hilda</t>
  </si>
  <si>
    <t>De Blasis</t>
  </si>
  <si>
    <t>Gerold</t>
  </si>
  <si>
    <t>Malli</t>
  </si>
  <si>
    <t>Günter</t>
  </si>
  <si>
    <t>Baumgartlinger</t>
  </si>
  <si>
    <t>Volkmar</t>
  </si>
  <si>
    <t>Bungert</t>
  </si>
  <si>
    <t xml:space="preserve">Andrij </t>
  </si>
  <si>
    <t>Vesa</t>
  </si>
  <si>
    <t>MedianSales:</t>
  </si>
  <si>
    <t>Beister</t>
  </si>
  <si>
    <t>Clinton</t>
  </si>
  <si>
    <t>AverageSales:</t>
  </si>
  <si>
    <t>Bell</t>
  </si>
  <si>
    <t>Heinrich</t>
  </si>
  <si>
    <t>MaxSales:</t>
  </si>
  <si>
    <t>Engler</t>
  </si>
  <si>
    <t>Tobias</t>
  </si>
  <si>
    <t>MinSales:</t>
  </si>
  <si>
    <t>LastName</t>
  </si>
  <si>
    <t>FirstName</t>
  </si>
  <si>
    <t>CustomerID</t>
  </si>
  <si>
    <t>MA 20 days</t>
  </si>
  <si>
    <t>MA 10 days</t>
  </si>
  <si>
    <t>DAX</t>
  </si>
  <si>
    <t>Date</t>
  </si>
  <si>
    <t>Moving average</t>
  </si>
  <si>
    <t>Credits &gt;= 5000</t>
  </si>
  <si>
    <t>Credits &lt;5000</t>
  </si>
  <si>
    <t>CreditFactor</t>
  </si>
  <si>
    <t>Calculate the Clubcard Credits. The factors are given below.</t>
  </si>
  <si>
    <t>Clubcard</t>
  </si>
  <si>
    <t>Bonus</t>
  </si>
  <si>
    <t>"Platinum" if the sales are higher than 5000€ and Bronze for everything else.</t>
  </si>
  <si>
    <t>Write "Gold" in the status field if sales are higher then 3000,00€ and</t>
  </si>
  <si>
    <t>Status</t>
  </si>
  <si>
    <t>Write "Gold" in the status field if sales are higher than 3000,00€.</t>
  </si>
  <si>
    <t>Period</t>
  </si>
  <si>
    <t>Loan amount</t>
  </si>
  <si>
    <t>Annuity loan</t>
  </si>
  <si>
    <t>Result</t>
  </si>
  <si>
    <t>Points Exercise 5</t>
  </si>
  <si>
    <t>Points (Total)</t>
  </si>
  <si>
    <t>Student ID</t>
  </si>
  <si>
    <t>Credit</t>
  </si>
  <si>
    <t>Johnson</t>
  </si>
  <si>
    <t>Marketing</t>
  </si>
  <si>
    <t>Parker</t>
  </si>
  <si>
    <t>Average of these salaries</t>
  </si>
  <si>
    <t>Management</t>
  </si>
  <si>
    <t>Dawkins</t>
  </si>
  <si>
    <t>Sum of these salaries</t>
  </si>
  <si>
    <t>Finance</t>
  </si>
  <si>
    <t>Watson</t>
  </si>
  <si>
    <t>Number of people with salary&lt;200000</t>
  </si>
  <si>
    <t>Foster</t>
  </si>
  <si>
    <t>Average salary in the Credit Department</t>
  </si>
  <si>
    <t>Taylor</t>
  </si>
  <si>
    <t>Sum of salaries in the Credit Department</t>
  </si>
  <si>
    <t>Clark</t>
  </si>
  <si>
    <t>Number of people in the Credit Department</t>
  </si>
  <si>
    <t>Hooloway</t>
  </si>
  <si>
    <t>Salary</t>
  </si>
  <si>
    <t>Department</t>
  </si>
  <si>
    <t>Name</t>
  </si>
  <si>
    <t>milk</t>
  </si>
  <si>
    <t>coke</t>
  </si>
  <si>
    <t>water</t>
  </si>
  <si>
    <t>coffee</t>
  </si>
  <si>
    <t>tea</t>
  </si>
  <si>
    <t>total price</t>
  </si>
  <si>
    <t xml:space="preserve"> unit price</t>
  </si>
  <si>
    <t>quantity</t>
  </si>
  <si>
    <t>sold</t>
  </si>
  <si>
    <t>price per 0,2l</t>
  </si>
  <si>
    <t>beverage</t>
  </si>
  <si>
    <t>Price List</t>
  </si>
  <si>
    <t>"=XLOOKUP(F3,$E$20:$E$22,$F$20:$F$22)"</t>
  </si>
  <si>
    <t>"=VLOOKUP(F3,$E$20:$F$22,2,0)"</t>
  </si>
  <si>
    <t>"=XLOOKUP(F3,$B$20:$B$22,$C$20:$C$22)"</t>
  </si>
  <si>
    <t>"=VLOOKUP(F3,$B$20:$C$22,2,0)"</t>
  </si>
  <si>
    <t>fancy</t>
  </si>
  <si>
    <t>Platinum</t>
  </si>
  <si>
    <t>Voucher</t>
  </si>
  <si>
    <t>golden</t>
  </si>
  <si>
    <t>Gold</t>
  </si>
  <si>
    <t>Cup</t>
  </si>
  <si>
    <t>red</t>
  </si>
  <si>
    <t>Bronze</t>
  </si>
  <si>
    <t>Pen</t>
  </si>
  <si>
    <t>Packaging</t>
  </si>
  <si>
    <t>ChristmasGift</t>
  </si>
  <si>
    <t>Final Course Grade</t>
  </si>
  <si>
    <t>"=AVERAGE(VLOOKUP($F$13,$A$2:$G$11,3,FALSE),VLOOKUP($F$13,$A$2:$G$11,5,FALSE),+VLOOKUP($F$13,$A$2:$G$11,7,FALSE))/15*10"</t>
  </si>
  <si>
    <t>Average Homework Score</t>
  </si>
  <si>
    <t>"=VLOOKUP($F$13,$A$2:$G$11,6,FALSE)*0.3"</t>
  </si>
  <si>
    <t>Test 3 Score</t>
  </si>
  <si>
    <t>"=VLOOKUP($F$13,$A$2:$G$11,4,FALSE)*0.3"</t>
  </si>
  <si>
    <t>Test 2 Score</t>
  </si>
  <si>
    <t>"=VLOOKUP($F$13,$A$2:$G$11,2,FALSE)*0.3"</t>
  </si>
  <si>
    <t>Test 1 Score</t>
  </si>
  <si>
    <t>HW 3</t>
  </si>
  <si>
    <t>Test 3</t>
  </si>
  <si>
    <t>HW 2</t>
  </si>
  <si>
    <t>Test 2</t>
  </si>
  <si>
    <t>HW 1</t>
  </si>
  <si>
    <t>Test 1</t>
  </si>
  <si>
    <t>State &amp; ZIP</t>
  </si>
  <si>
    <t>City:</t>
  </si>
  <si>
    <t>Address:</t>
  </si>
  <si>
    <t>Name:</t>
  </si>
  <si>
    <t>Client #:</t>
  </si>
  <si>
    <t>CA 27002</t>
  </si>
  <si>
    <t>San Francisco</t>
  </si>
  <si>
    <t>5673 Payne</t>
  </si>
  <si>
    <t>Stewart Inc.</t>
  </si>
  <si>
    <t>SC 10004</t>
  </si>
  <si>
    <t>Charleston</t>
  </si>
  <si>
    <t>1200 Duvall</t>
  </si>
  <si>
    <t>David Eng.</t>
  </si>
  <si>
    <t>MA 34567</t>
  </si>
  <si>
    <t>Boston</t>
  </si>
  <si>
    <t>555 Makes</t>
  </si>
  <si>
    <t>Phil Lumber</t>
  </si>
  <si>
    <t>FL 10230</t>
  </si>
  <si>
    <t>Miami</t>
  </si>
  <si>
    <t>33 Woods</t>
  </si>
  <si>
    <t>Tiger Auto</t>
  </si>
  <si>
    <t>City</t>
  </si>
  <si>
    <t>Address</t>
  </si>
  <si>
    <t>Client #</t>
  </si>
  <si>
    <t>Italy</t>
  </si>
  <si>
    <t>Desktops</t>
  </si>
  <si>
    <t>Accessories</t>
  </si>
  <si>
    <t>Laptops</t>
  </si>
  <si>
    <t>Monitors</t>
  </si>
  <si>
    <t>Printers</t>
  </si>
  <si>
    <t>Austria</t>
  </si>
  <si>
    <t>Swiss</t>
  </si>
  <si>
    <t>Great Britain</t>
  </si>
  <si>
    <t>France</t>
  </si>
  <si>
    <t>Germany</t>
  </si>
  <si>
    <t>USA</t>
  </si>
  <si>
    <t>Quantity</t>
  </si>
  <si>
    <t>Year</t>
  </si>
  <si>
    <t>Region</t>
  </si>
  <si>
    <t>Product</t>
  </si>
  <si>
    <t>Task 18</t>
  </si>
  <si>
    <t>Task 17</t>
  </si>
  <si>
    <t>"=SUMIF(Sales[Region], J2, Sales[Turnover])"</t>
  </si>
  <si>
    <t>Task 16</t>
  </si>
  <si>
    <t>"=UNIQUE(Sales[Region])"</t>
  </si>
  <si>
    <t>Task 15</t>
  </si>
  <si>
    <t>Task 14</t>
  </si>
  <si>
    <t>Task 13</t>
  </si>
  <si>
    <t>Task 8</t>
  </si>
  <si>
    <t>Qshare</t>
  </si>
  <si>
    <t>TOpU</t>
  </si>
  <si>
    <t>Profit</t>
  </si>
  <si>
    <t>Australia</t>
  </si>
  <si>
    <t>Vegetables</t>
  </si>
  <si>
    <t>Carrots</t>
  </si>
  <si>
    <t>United States</t>
  </si>
  <si>
    <t>Fruit</t>
  </si>
  <si>
    <t>Orange</t>
  </si>
  <si>
    <t>Beans</t>
  </si>
  <si>
    <t>Apple</t>
  </si>
  <si>
    <t>New Zealand</t>
  </si>
  <si>
    <t>Canada</t>
  </si>
  <si>
    <t>United Kingdom</t>
  </si>
  <si>
    <t>Banana</t>
  </si>
  <si>
    <t>Broccoli</t>
  </si>
  <si>
    <t>Mango</t>
  </si>
  <si>
    <t>Country</t>
  </si>
  <si>
    <t>Category</t>
  </si>
  <si>
    <t>Order ID</t>
  </si>
  <si>
    <t>Grand Total</t>
  </si>
  <si>
    <t>Row Labels</t>
  </si>
  <si>
    <t>Column Labels</t>
  </si>
  <si>
    <t>Sum of Sales</t>
  </si>
  <si>
    <t>(All)</t>
  </si>
  <si>
    <t>Web</t>
  </si>
  <si>
    <t>Boots - snakeproof</t>
  </si>
  <si>
    <t>New York</t>
  </si>
  <si>
    <t>Store</t>
  </si>
  <si>
    <t>Exploring in 10 Easy Lessons</t>
  </si>
  <si>
    <t>Map case</t>
  </si>
  <si>
    <t>London</t>
  </si>
  <si>
    <t>Geo positioning system</t>
  </si>
  <si>
    <t>Catalog</t>
  </si>
  <si>
    <t>Camel saddle</t>
  </si>
  <si>
    <t>Hat - polar explorer</t>
  </si>
  <si>
    <t>Paris</t>
  </si>
  <si>
    <t>Elephant polo stick</t>
  </si>
  <si>
    <t>Hammock</t>
  </si>
  <si>
    <t>Compass</t>
  </si>
  <si>
    <t>Sydney</t>
  </si>
  <si>
    <t>Tokyo</t>
  </si>
  <si>
    <t>How to Win Foreign Friends</t>
  </si>
  <si>
    <t>REVENUE</t>
  </si>
  <si>
    <t>QUANTITY</t>
  </si>
  <si>
    <t>HOW</t>
  </si>
  <si>
    <t>WHAT</t>
  </si>
  <si>
    <t>WHERE</t>
  </si>
  <si>
    <t>WHEN</t>
  </si>
  <si>
    <t>Transid</t>
  </si>
  <si>
    <t>Sum of REVENUE</t>
  </si>
  <si>
    <t>Actual</t>
  </si>
  <si>
    <t>Brazil</t>
  </si>
  <si>
    <t>Target</t>
  </si>
  <si>
    <t>Recording Date</t>
  </si>
  <si>
    <t>Product Group</t>
  </si>
  <si>
    <t>Employees</t>
  </si>
  <si>
    <t>Sales/Employees</t>
  </si>
  <si>
    <t>Leipzig</t>
  </si>
  <si>
    <t>Textile</t>
  </si>
  <si>
    <t>Mainz</t>
  </si>
  <si>
    <t>Food</t>
  </si>
  <si>
    <t>Hamburg</t>
  </si>
  <si>
    <t>Electrical</t>
  </si>
  <si>
    <t>Nürnberg</t>
  </si>
  <si>
    <t>Jewelry</t>
  </si>
  <si>
    <t>Sport</t>
  </si>
  <si>
    <t>Toys</t>
  </si>
  <si>
    <t>Bremen</t>
  </si>
  <si>
    <t>Dresden</t>
  </si>
  <si>
    <t>München</t>
  </si>
  <si>
    <t>Hannover</t>
  </si>
  <si>
    <t>Essen</t>
  </si>
  <si>
    <t>Kiel</t>
  </si>
  <si>
    <t>Schwerin</t>
  </si>
  <si>
    <t>Oberhausen</t>
  </si>
  <si>
    <t>Installment loan</t>
  </si>
  <si>
    <t>Principal repayment</t>
  </si>
  <si>
    <t>Periodic payment</t>
  </si>
  <si>
    <t>Number of periods</t>
  </si>
  <si>
    <t>Interest payment</t>
  </si>
  <si>
    <t>Remaining balance</t>
  </si>
  <si>
    <t>Total payment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</si>
  <si>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</si>
  <si>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</si>
  <si>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</si>
  <si>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</si>
  <si>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</si>
  <si>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</si>
  <si>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</si>
  <si>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</si>
  <si>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</si>
  <si>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</si>
  <si>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</si>
  <si>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Qtr1</t>
  </si>
  <si>
    <t>Qtr2</t>
  </si>
  <si>
    <t>Qtr3</t>
  </si>
  <si>
    <t>Qtr4</t>
  </si>
  <si>
    <t>Quarters</t>
  </si>
  <si>
    <t>(Multiple Items)</t>
  </si>
  <si>
    <t>Sum of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</si>
</sst>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[$€-2]\ * #,##0.00_);_([$€-2]\ * \(#,##0.00\);_([$€-2]\ * &quot;-&quot;??_);_(@_)"/>
    <numFmt numFmtId="165" formatCode="#,##0.00\ &quot;€&quot;"/>
    <numFmt numFmtId="166" formatCode="0.00000%"/>
    <numFmt numFmtId="167" formatCode="_-* #,##0.00\ &quot;€&quot;_-;\-* #,##0.00\ &quot;€&quot;_-;_-* &quot;-&quot;??\ &quot;€&quot;_-;_-@_-"/>
    <numFmt numFmtId="168" formatCode="_-* #,##0\ &quot;€&quot;_-;\-* #,##0\ &quot;€&quot;_-;_-* &quot;-&quot;??\ &quot;€&quot;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Geneva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14" fillId="0" borderId="0"/>
    <xf numFmtId="167" fontId="4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1"/>
    <xf numFmtId="164" fontId="4" fillId="0" borderId="0" xfId="1" applyNumberFormat="1"/>
    <xf numFmtId="0" fontId="4" fillId="0" borderId="1" xfId="1" applyBorder="1"/>
    <xf numFmtId="0" fontId="4" fillId="0" borderId="2" xfId="1" applyBorder="1"/>
    <xf numFmtId="0" fontId="4" fillId="0" borderId="0" xfId="1" applyAlignment="1">
      <alignment horizontal="right"/>
    </xf>
    <xf numFmtId="0" fontId="4" fillId="0" borderId="1" xfId="1" applyBorder="1" applyAlignment="1">
      <alignment horizontal="right"/>
    </xf>
    <xf numFmtId="0" fontId="4" fillId="0" borderId="2" xfId="1" applyBorder="1" applyAlignment="1">
      <alignment horizontal="center"/>
    </xf>
    <xf numFmtId="0" fontId="4" fillId="0" borderId="0" xfId="1" applyAlignment="1">
      <alignment horizontal="center"/>
    </xf>
    <xf numFmtId="0" fontId="5" fillId="0" borderId="0" xfId="1" applyFont="1" applyAlignment="1">
      <alignment horizontal="center"/>
    </xf>
    <xf numFmtId="0" fontId="4" fillId="0" borderId="3" xfId="1" applyBorder="1"/>
    <xf numFmtId="0" fontId="3" fillId="0" borderId="3" xfId="1" applyFont="1" applyBorder="1" applyAlignment="1">
      <alignment horizontal="center" vertical="top"/>
    </xf>
    <xf numFmtId="10" fontId="4" fillId="0" borderId="0" xfId="1" applyNumberFormat="1"/>
    <xf numFmtId="2" fontId="4" fillId="0" borderId="0" xfId="1" applyNumberFormat="1"/>
    <xf numFmtId="0" fontId="6" fillId="0" borderId="0" xfId="2"/>
    <xf numFmtId="0" fontId="7" fillId="0" borderId="0" xfId="2" applyFont="1"/>
    <xf numFmtId="0" fontId="7" fillId="0" borderId="4" xfId="2" applyFont="1" applyBorder="1"/>
    <xf numFmtId="0" fontId="8" fillId="0" borderId="2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9" fillId="0" borderId="0" xfId="2" applyFont="1"/>
    <xf numFmtId="0" fontId="1" fillId="0" borderId="0" xfId="2" applyFont="1"/>
    <xf numFmtId="0" fontId="10" fillId="0" borderId="0" xfId="2" applyFont="1"/>
    <xf numFmtId="0" fontId="11" fillId="2" borderId="0" xfId="2" applyFont="1" applyFill="1"/>
    <xf numFmtId="14" fontId="4" fillId="0" borderId="0" xfId="1" applyNumberFormat="1" applyAlignment="1">
      <alignment horizontal="center"/>
    </xf>
    <xf numFmtId="2" fontId="4" fillId="0" borderId="2" xfId="1" applyNumberFormat="1" applyBorder="1" applyAlignment="1">
      <alignment horizontal="center"/>
    </xf>
    <xf numFmtId="0" fontId="10" fillId="0" borderId="2" xfId="2" applyFont="1" applyBorder="1"/>
    <xf numFmtId="0" fontId="4" fillId="0" borderId="0" xfId="1" applyAlignment="1">
      <alignment horizontal="left"/>
    </xf>
    <xf numFmtId="0" fontId="4" fillId="0" borderId="3" xfId="1" applyBorder="1" applyAlignment="1">
      <alignment horizontal="center"/>
    </xf>
    <xf numFmtId="0" fontId="12" fillId="0" borderId="3" xfId="1" applyFont="1" applyBorder="1"/>
    <xf numFmtId="0" fontId="12" fillId="0" borderId="0" xfId="1" applyFont="1"/>
    <xf numFmtId="0" fontId="12" fillId="0" borderId="0" xfId="1" applyFont="1" applyAlignment="1">
      <alignment wrapText="1"/>
    </xf>
    <xf numFmtId="2" fontId="4" fillId="3" borderId="3" xfId="1" applyNumberFormat="1" applyFill="1" applyBorder="1" applyAlignment="1">
      <alignment horizontal="center"/>
    </xf>
    <xf numFmtId="0" fontId="12" fillId="0" borderId="0" xfId="1" applyFont="1" applyAlignment="1">
      <alignment horizontal="right"/>
    </xf>
    <xf numFmtId="10" fontId="4" fillId="0" borderId="0" xfId="1" applyNumberFormat="1" applyAlignment="1">
      <alignment horizontal="center"/>
    </xf>
    <xf numFmtId="0" fontId="4" fillId="4" borderId="3" xfId="1" applyFill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" fillId="0" borderId="0" xfId="3"/>
    <xf numFmtId="0" fontId="2" fillId="0" borderId="0" xfId="3" applyFont="1" applyAlignment="1">
      <alignment horizontal="center"/>
    </xf>
    <xf numFmtId="0" fontId="1" fillId="0" borderId="6" xfId="3" applyBorder="1" applyAlignment="1">
      <alignment horizontal="left" vertical="center" wrapText="1"/>
    </xf>
    <xf numFmtId="0" fontId="3" fillId="0" borderId="6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" fillId="0" borderId="0" xfId="3" applyAlignment="1">
      <alignment horizontal="left"/>
    </xf>
    <xf numFmtId="0" fontId="3" fillId="0" borderId="0" xfId="3" applyFont="1" applyAlignment="1">
      <alignment horizontal="center"/>
    </xf>
    <xf numFmtId="0" fontId="3" fillId="0" borderId="0" xfId="0" applyFont="1"/>
    <xf numFmtId="166" fontId="0" fillId="0" borderId="0" xfId="0" applyNumberFormat="1"/>
    <xf numFmtId="2" fontId="0" fillId="0" borderId="0" xfId="0" applyNumberFormat="1"/>
    <xf numFmtId="0" fontId="2" fillId="0" borderId="0" xfId="0" applyFont="1"/>
    <xf numFmtId="166" fontId="3" fillId="0" borderId="0" xfId="0" applyNumberFormat="1" applyFont="1"/>
    <xf numFmtId="2" fontId="3" fillId="0" borderId="0" xfId="0" applyNumberFormat="1" applyFont="1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pivotButton="1"/>
    <xf numFmtId="0" fontId="14" fillId="0" borderId="0" xfId="4"/>
    <xf numFmtId="1" fontId="14" fillId="0" borderId="0" xfId="4" applyNumberFormat="1"/>
    <xf numFmtId="14" fontId="14" fillId="0" borderId="0" xfId="4" applyNumberFormat="1"/>
    <xf numFmtId="0" fontId="3" fillId="0" borderId="0" xfId="1" applyFont="1"/>
    <xf numFmtId="0" fontId="15" fillId="0" borderId="7" xfId="1" applyFont="1" applyBorder="1" applyAlignment="1">
      <alignment horizontal="center"/>
    </xf>
    <xf numFmtId="0" fontId="15" fillId="0" borderId="0" xfId="1" applyFont="1" applyAlignment="1">
      <alignment horizontal="center"/>
    </xf>
    <xf numFmtId="14" fontId="4" fillId="0" borderId="7" xfId="1" applyNumberFormat="1" applyBorder="1"/>
    <xf numFmtId="168" fontId="0" fillId="0" borderId="0" xfId="5" applyNumberFormat="1" applyFont="1" applyFill="1" applyBorder="1"/>
    <xf numFmtId="168" fontId="4" fillId="0" borderId="0" xfId="1" applyNumberFormat="1"/>
    <xf numFmtId="168" fontId="0" fillId="0" borderId="0" xfId="5" applyNumberFormat="1" applyFont="1" applyBorder="1"/>
    <xf numFmtId="0" fontId="4" fillId="0" borderId="0" xfId="1" applyAlignment="1">
      <alignment horizontal="center" vertical="center"/>
    </xf>
    <xf numFmtId="0" fontId="4" fillId="5" borderId="0" xfId="1" applyFill="1"/>
    <xf numFmtId="0" fontId="4" fillId="6" borderId="0" xfId="1" applyFill="1"/>
    <xf numFmtId="0" fontId="4" fillId="6" borderId="1" xfId="1" applyFill="1" applyBorder="1"/>
    <xf numFmtId="2" fontId="4" fillId="6" borderId="0" xfId="1" applyNumberFormat="1" applyFill="1"/>
    <xf numFmtId="165" fontId="10" fillId="6" borderId="0" xfId="2" applyNumberFormat="1" applyFont="1" applyFill="1"/>
    <xf numFmtId="0" fontId="16" fillId="0" borderId="0" xfId="2" applyFont="1"/>
    <xf numFmtId="0" fontId="10" fillId="6" borderId="0" xfId="2" applyFont="1" applyFill="1"/>
    <xf numFmtId="0" fontId="4" fillId="6" borderId="0" xfId="1" applyFill="1" applyAlignment="1">
      <alignment horizontal="center"/>
    </xf>
    <xf numFmtId="2" fontId="4" fillId="6" borderId="0" xfId="1" applyNumberFormat="1" applyFill="1" applyAlignment="1">
      <alignment horizontal="center"/>
    </xf>
    <xf numFmtId="0" fontId="4" fillId="6" borderId="3" xfId="1" applyFill="1" applyBorder="1"/>
    <xf numFmtId="0" fontId="1" fillId="6" borderId="6" xfId="3" applyFill="1" applyBorder="1" applyAlignment="1">
      <alignment vertical="center" wrapText="1"/>
    </xf>
    <xf numFmtId="0" fontId="1" fillId="6" borderId="6" xfId="3" applyFill="1" applyBorder="1" applyAlignment="1">
      <alignment horizontal="left" vertical="center" wrapText="1"/>
    </xf>
    <xf numFmtId="0" fontId="1" fillId="3" borderId="6" xfId="3" applyFill="1" applyBorder="1" applyAlignment="1">
      <alignment horizontal="left" vertical="center" wrapText="1"/>
    </xf>
    <xf numFmtId="0" fontId="6" fillId="6" borderId="0" xfId="2" applyFill="1"/>
    <xf numFmtId="0" fontId="17" fillId="0" borderId="0" xfId="2" applyFont="1"/>
    <xf numFmtId="2" fontId="4" fillId="6" borderId="3" xfId="1" applyNumberFormat="1" applyFill="1" applyBorder="1" applyAlignment="1">
      <alignment horizontal="center"/>
    </xf>
    <xf numFmtId="14" fontId="0" fillId="0" borderId="0" xfId="0" applyNumberFormat="1" applyAlignment="1">
      <alignment horizontal="left" indent="1"/>
    </xf>
    <xf numFmtId="14" fontId="0" fillId="0" borderId="0" xfId="0" applyNumberFormat="1" applyAlignment="1">
      <alignment horizontal="left"/>
    </xf>
    <xf numFmtId="10" fontId="0" fillId="0" borderId="0" xfId="0" applyNumberFormat="1"/>
    <xf numFmtId="10" fontId="0" fillId="3" borderId="0" xfId="0" applyNumberFormat="1" applyFill="1"/>
    <xf numFmtId="0" fontId="5" fillId="0" borderId="0" xfId="1" applyFont="1"/>
    <xf numFmtId="0" fontId="4" fillId="0" borderId="0" xfId="1"/>
    <xf numFmtId="0" fontId="5" fillId="0" borderId="0" xfId="1" applyFont="1" applyAlignment="1">
      <alignment horizontal="center"/>
    </xf>
    <xf numFmtId="0" fontId="4" fillId="0" borderId="0" xfId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0" fillId="0" borderId="0" xfId="0" applyNumberFormat="1"/>
  </cellXfs>
  <cellStyles count="6">
    <cellStyle name="Currency 2" xfId="5" xr:uid="{BC7D4F95-C978-4764-9EAA-9214A6E02092}"/>
    <cellStyle name="Normal" xfId="0" builtinId="0"/>
    <cellStyle name="Normal 2" xfId="1" xr:uid="{69AE741E-FA5D-40B2-970B-F6774B1F45AC}"/>
    <cellStyle name="Normal 3" xfId="4" xr:uid="{84D56D34-AA86-4258-BE28-8497B80C75AA}"/>
    <cellStyle name="Normal 4" xfId="3" xr:uid="{8A6D5A3A-A2B4-4AD9-9FBD-370A9AAE5E4A}"/>
    <cellStyle name="Standard 2" xfId="2" xr:uid="{13BE3D07-C562-4CC5-9EA3-0D8F19A9DB8A}"/>
  </cellStyles>
  <dxfs count="16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166" formatCode="0.00000%"/>
    </dxf>
    <dxf>
      <numFmt numFmtId="166" formatCode="0.00000%"/>
    </dxf>
    <dxf>
      <numFmt numFmtId="2" formatCode="0.00"/>
    </dxf>
    <dxf>
      <numFmt numFmtId="2" formatCode="0.00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pivotCacheDefinition" Target="pivotCache/pivotCacheDefinition1.xml"/><Relationship Id="rId45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hPercent val="3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12700">
          <a:solidFill>
            <a:srgbClr val="808080"/>
          </a:solidFill>
          <a:prstDash val="solid"/>
        </a:ln>
      </c:spPr>
    </c:sideWall>
    <c:backWall>
      <c:thickness val="0"/>
      <c:spPr>
        <a:noFill/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9.2257075860626564E-2"/>
          <c:y val="6.7729083665338641E-2"/>
          <c:w val="0.80230707043080596"/>
          <c:h val="0.6135458167330677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with_plot!$B$3</c:f>
              <c:strCache>
                <c:ptCount val="1"/>
                <c:pt idx="0">
                  <c:v>Production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with_plot!$A$4:$A$15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with_plot!$B$4:$B$15</c:f>
              <c:numCache>
                <c:formatCode>General</c:formatCode>
                <c:ptCount val="12"/>
                <c:pt idx="0">
                  <c:v>10000</c:v>
                </c:pt>
                <c:pt idx="1">
                  <c:v>12000</c:v>
                </c:pt>
                <c:pt idx="2">
                  <c:v>13000</c:v>
                </c:pt>
                <c:pt idx="3">
                  <c:v>9000</c:v>
                </c:pt>
                <c:pt idx="4">
                  <c:v>8000</c:v>
                </c:pt>
                <c:pt idx="5">
                  <c:v>11000</c:v>
                </c:pt>
                <c:pt idx="6">
                  <c:v>12000</c:v>
                </c:pt>
                <c:pt idx="7">
                  <c:v>15000</c:v>
                </c:pt>
                <c:pt idx="8">
                  <c:v>13000</c:v>
                </c:pt>
                <c:pt idx="9">
                  <c:v>11000</c:v>
                </c:pt>
                <c:pt idx="10">
                  <c:v>9000</c:v>
                </c:pt>
                <c:pt idx="11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D-4086-9908-0A71C2FE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4219744"/>
        <c:axId val="1"/>
        <c:axId val="0"/>
      </c:bar3DChart>
      <c:catAx>
        <c:axId val="45421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2197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Percentage</c:v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F3-4D00-BFFB-4E6B9DF4A50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F3-4D00-BFFB-4E6B9DF4A50A}"/>
              </c:ext>
            </c:extLst>
          </c:dPt>
          <c:cat>
            <c:strLit>
              <c:ptCount val="3"/>
              <c:pt idx="0">
                <c:v>Espresso</c:v>
              </c:pt>
              <c:pt idx="1">
                <c:v>Latte</c:v>
              </c:pt>
              <c:pt idx="2">
                <c:v>Coffee</c:v>
              </c:pt>
            </c:strLit>
          </c:cat>
          <c:val>
            <c:numLit>
              <c:formatCode>General</c:formatCode>
              <c:ptCount val="3"/>
              <c:pt idx="0">
                <c:v>50</c:v>
              </c:pt>
              <c:pt idx="1">
                <c:v>30</c:v>
              </c:pt>
              <c:pt idx="2">
                <c:v>20</c:v>
              </c:pt>
            </c:numLit>
          </c:val>
          <c:extLst>
            <c:ext xmlns:c16="http://schemas.microsoft.com/office/drawing/2014/chart" uri="{C3380CC4-5D6E-409C-BE32-E72D297353CC}">
              <c16:uniqueId val="{00000004-66F3-4D00-BFFB-4E6B9DF4A5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864960"/>
        <c:axId val="230220352"/>
      </c:barChart>
      <c:catAx>
        <c:axId val="22986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0220352"/>
        <c:crosses val="autoZero"/>
        <c:auto val="1"/>
        <c:lblAlgn val="ctr"/>
        <c:lblOffset val="100"/>
        <c:noMultiLvlLbl val="0"/>
      </c:catAx>
      <c:valAx>
        <c:axId val="23022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9864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Percentage</a:t>
            </a:r>
            <a:r>
              <a:rPr lang="de-DE" baseline="0"/>
              <a:t> Men/Women</a:t>
            </a:r>
            <a:endParaRPr lang="de-DE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Percentage Men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Espresso</c:v>
              </c:pt>
              <c:pt idx="1">
                <c:v>Latte</c:v>
              </c:pt>
              <c:pt idx="2">
                <c:v>Coffee</c:v>
              </c:pt>
            </c:strLit>
          </c:cat>
          <c:val>
            <c:numLit>
              <c:formatCode>General</c:formatCode>
              <c:ptCount val="3"/>
              <c:pt idx="0">
                <c:v>45</c:v>
              </c:pt>
              <c:pt idx="1">
                <c:v>15</c:v>
              </c:pt>
              <c:pt idx="2">
                <c:v>40</c:v>
              </c:pt>
            </c:numLit>
          </c:val>
          <c:extLst>
            <c:ext xmlns:c16="http://schemas.microsoft.com/office/drawing/2014/chart" uri="{C3380CC4-5D6E-409C-BE32-E72D297353CC}">
              <c16:uniqueId val="{00000000-241B-491F-BB6C-4C11D5E0907A}"/>
            </c:ext>
          </c:extLst>
        </c:ser>
        <c:ser>
          <c:idx val="1"/>
          <c:order val="1"/>
          <c:tx>
            <c:v>Percentage Women</c:v>
          </c:tx>
          <c:spPr>
            <a:solidFill>
              <a:srgbClr val="FF00FF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Espresso</c:v>
              </c:pt>
              <c:pt idx="1">
                <c:v>Latte</c:v>
              </c:pt>
              <c:pt idx="2">
                <c:v>Coffee</c:v>
              </c:pt>
            </c:strLit>
          </c:cat>
          <c:val>
            <c:numLit>
              <c:formatCode>General</c:formatCode>
              <c:ptCount val="3"/>
              <c:pt idx="0">
                <c:v>20</c:v>
              </c:pt>
              <c:pt idx="1">
                <c:v>55</c:v>
              </c:pt>
              <c:pt idx="2">
                <c:v>25</c:v>
              </c:pt>
            </c:numLit>
          </c:val>
          <c:extLst>
            <c:ext xmlns:c16="http://schemas.microsoft.com/office/drawing/2014/chart" uri="{C3380CC4-5D6E-409C-BE32-E72D297353CC}">
              <c16:uniqueId val="{00000001-241B-491F-BB6C-4C11D5E09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9865472"/>
        <c:axId val="230222080"/>
      </c:barChart>
      <c:catAx>
        <c:axId val="22986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0222080"/>
        <c:crosses val="autoZero"/>
        <c:auto val="1"/>
        <c:lblAlgn val="ctr"/>
        <c:lblOffset val="100"/>
        <c:noMultiLvlLbl val="0"/>
      </c:catAx>
      <c:valAx>
        <c:axId val="23022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9865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409471527594353E-2"/>
          <c:y val="6.7532553181505153E-2"/>
          <c:w val="0.88304219641212711"/>
          <c:h val="0.62597481987472081"/>
        </c:manualLayout>
      </c:layout>
      <c:lineChart>
        <c:grouping val="standard"/>
        <c:varyColors val="0"/>
        <c:ser>
          <c:idx val="0"/>
          <c:order val="0"/>
          <c:tx>
            <c:strRef>
              <c:f>'Moving Average'!$B$3</c:f>
              <c:strCache>
                <c:ptCount val="1"/>
                <c:pt idx="0">
                  <c:v>DAX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'Moving Average'!$A$4:$A$103</c:f>
              <c:numCache>
                <c:formatCode>m/d/yyyy</c:formatCode>
                <c:ptCount val="100"/>
                <c:pt idx="0">
                  <c:v>41640</c:v>
                </c:pt>
                <c:pt idx="1">
                  <c:v>41641</c:v>
                </c:pt>
                <c:pt idx="2">
                  <c:v>41642</c:v>
                </c:pt>
                <c:pt idx="3">
                  <c:v>41643</c:v>
                </c:pt>
                <c:pt idx="4">
                  <c:v>41644</c:v>
                </c:pt>
                <c:pt idx="5">
                  <c:v>41645</c:v>
                </c:pt>
                <c:pt idx="6">
                  <c:v>41646</c:v>
                </c:pt>
                <c:pt idx="7">
                  <c:v>41647</c:v>
                </c:pt>
                <c:pt idx="8">
                  <c:v>41648</c:v>
                </c:pt>
                <c:pt idx="9">
                  <c:v>41649</c:v>
                </c:pt>
                <c:pt idx="10">
                  <c:v>41650</c:v>
                </c:pt>
                <c:pt idx="11">
                  <c:v>41651</c:v>
                </c:pt>
                <c:pt idx="12">
                  <c:v>41652</c:v>
                </c:pt>
                <c:pt idx="13">
                  <c:v>41653</c:v>
                </c:pt>
                <c:pt idx="14">
                  <c:v>41654</c:v>
                </c:pt>
                <c:pt idx="15">
                  <c:v>41655</c:v>
                </c:pt>
                <c:pt idx="16">
                  <c:v>41656</c:v>
                </c:pt>
                <c:pt idx="17">
                  <c:v>41657</c:v>
                </c:pt>
                <c:pt idx="18">
                  <c:v>41658</c:v>
                </c:pt>
                <c:pt idx="19">
                  <c:v>41659</c:v>
                </c:pt>
                <c:pt idx="20">
                  <c:v>41660</c:v>
                </c:pt>
                <c:pt idx="21">
                  <c:v>41661</c:v>
                </c:pt>
                <c:pt idx="22">
                  <c:v>41662</c:v>
                </c:pt>
                <c:pt idx="23">
                  <c:v>41663</c:v>
                </c:pt>
                <c:pt idx="24">
                  <c:v>41664</c:v>
                </c:pt>
                <c:pt idx="25">
                  <c:v>41665</c:v>
                </c:pt>
                <c:pt idx="26">
                  <c:v>41666</c:v>
                </c:pt>
                <c:pt idx="27">
                  <c:v>41667</c:v>
                </c:pt>
                <c:pt idx="28">
                  <c:v>41668</c:v>
                </c:pt>
                <c:pt idx="29">
                  <c:v>41669</c:v>
                </c:pt>
                <c:pt idx="30">
                  <c:v>41670</c:v>
                </c:pt>
                <c:pt idx="31">
                  <c:v>41671</c:v>
                </c:pt>
                <c:pt idx="32">
                  <c:v>41672</c:v>
                </c:pt>
                <c:pt idx="33">
                  <c:v>41673</c:v>
                </c:pt>
                <c:pt idx="34">
                  <c:v>41674</c:v>
                </c:pt>
                <c:pt idx="35">
                  <c:v>41675</c:v>
                </c:pt>
                <c:pt idx="36">
                  <c:v>41676</c:v>
                </c:pt>
                <c:pt idx="37">
                  <c:v>41677</c:v>
                </c:pt>
                <c:pt idx="38">
                  <c:v>41678</c:v>
                </c:pt>
                <c:pt idx="39">
                  <c:v>41679</c:v>
                </c:pt>
                <c:pt idx="40">
                  <c:v>41680</c:v>
                </c:pt>
                <c:pt idx="41">
                  <c:v>41681</c:v>
                </c:pt>
                <c:pt idx="42">
                  <c:v>41682</c:v>
                </c:pt>
                <c:pt idx="43">
                  <c:v>41683</c:v>
                </c:pt>
                <c:pt idx="44">
                  <c:v>41684</c:v>
                </c:pt>
                <c:pt idx="45">
                  <c:v>41685</c:v>
                </c:pt>
                <c:pt idx="46">
                  <c:v>41686</c:v>
                </c:pt>
                <c:pt idx="47">
                  <c:v>41687</c:v>
                </c:pt>
                <c:pt idx="48">
                  <c:v>41688</c:v>
                </c:pt>
                <c:pt idx="49">
                  <c:v>41689</c:v>
                </c:pt>
                <c:pt idx="50">
                  <c:v>41690</c:v>
                </c:pt>
                <c:pt idx="51">
                  <c:v>41691</c:v>
                </c:pt>
                <c:pt idx="52">
                  <c:v>41692</c:v>
                </c:pt>
                <c:pt idx="53">
                  <c:v>41693</c:v>
                </c:pt>
                <c:pt idx="54">
                  <c:v>41694</c:v>
                </c:pt>
                <c:pt idx="55">
                  <c:v>41695</c:v>
                </c:pt>
                <c:pt idx="56">
                  <c:v>41696</c:v>
                </c:pt>
                <c:pt idx="57">
                  <c:v>41697</c:v>
                </c:pt>
                <c:pt idx="58">
                  <c:v>41698</c:v>
                </c:pt>
                <c:pt idx="59">
                  <c:v>41699</c:v>
                </c:pt>
                <c:pt idx="60">
                  <c:v>41700</c:v>
                </c:pt>
                <c:pt idx="61">
                  <c:v>41701</c:v>
                </c:pt>
                <c:pt idx="62">
                  <c:v>41702</c:v>
                </c:pt>
                <c:pt idx="63">
                  <c:v>41703</c:v>
                </c:pt>
                <c:pt idx="64">
                  <c:v>41704</c:v>
                </c:pt>
                <c:pt idx="65">
                  <c:v>41705</c:v>
                </c:pt>
                <c:pt idx="66">
                  <c:v>41706</c:v>
                </c:pt>
                <c:pt idx="67">
                  <c:v>41707</c:v>
                </c:pt>
                <c:pt idx="68">
                  <c:v>41708</c:v>
                </c:pt>
                <c:pt idx="69">
                  <c:v>41709</c:v>
                </c:pt>
                <c:pt idx="70">
                  <c:v>41710</c:v>
                </c:pt>
                <c:pt idx="71">
                  <c:v>41711</c:v>
                </c:pt>
                <c:pt idx="72">
                  <c:v>41712</c:v>
                </c:pt>
                <c:pt idx="73">
                  <c:v>41713</c:v>
                </c:pt>
                <c:pt idx="74">
                  <c:v>41714</c:v>
                </c:pt>
                <c:pt idx="75">
                  <c:v>41715</c:v>
                </c:pt>
                <c:pt idx="76">
                  <c:v>41716</c:v>
                </c:pt>
                <c:pt idx="77">
                  <c:v>41717</c:v>
                </c:pt>
                <c:pt idx="78">
                  <c:v>41718</c:v>
                </c:pt>
                <c:pt idx="79">
                  <c:v>41719</c:v>
                </c:pt>
                <c:pt idx="80">
                  <c:v>41720</c:v>
                </c:pt>
                <c:pt idx="81">
                  <c:v>41721</c:v>
                </c:pt>
                <c:pt idx="82">
                  <c:v>41722</c:v>
                </c:pt>
                <c:pt idx="83">
                  <c:v>41723</c:v>
                </c:pt>
                <c:pt idx="84">
                  <c:v>41724</c:v>
                </c:pt>
                <c:pt idx="85">
                  <c:v>41725</c:v>
                </c:pt>
                <c:pt idx="86">
                  <c:v>41726</c:v>
                </c:pt>
                <c:pt idx="87">
                  <c:v>41727</c:v>
                </c:pt>
                <c:pt idx="88">
                  <c:v>41728</c:v>
                </c:pt>
                <c:pt idx="89">
                  <c:v>41729</c:v>
                </c:pt>
                <c:pt idx="90">
                  <c:v>41730</c:v>
                </c:pt>
                <c:pt idx="91">
                  <c:v>41731</c:v>
                </c:pt>
                <c:pt idx="92">
                  <c:v>41732</c:v>
                </c:pt>
                <c:pt idx="93">
                  <c:v>41733</c:v>
                </c:pt>
                <c:pt idx="94">
                  <c:v>41734</c:v>
                </c:pt>
                <c:pt idx="95">
                  <c:v>41735</c:v>
                </c:pt>
                <c:pt idx="96">
                  <c:v>41736</c:v>
                </c:pt>
                <c:pt idx="97">
                  <c:v>41737</c:v>
                </c:pt>
                <c:pt idx="98">
                  <c:v>41738</c:v>
                </c:pt>
                <c:pt idx="99">
                  <c:v>41739</c:v>
                </c:pt>
              </c:numCache>
            </c:numRef>
          </c:cat>
          <c:val>
            <c:numRef>
              <c:f>'Moving Average'!$B$4:$B$103</c:f>
              <c:numCache>
                <c:formatCode>0.00</c:formatCode>
                <c:ptCount val="100"/>
                <c:pt idx="0">
                  <c:v>4315.3701000000001</c:v>
                </c:pt>
                <c:pt idx="1">
                  <c:v>4384.8100999999997</c:v>
                </c:pt>
                <c:pt idx="2">
                  <c:v>4352.6298999999999</c:v>
                </c:pt>
                <c:pt idx="3">
                  <c:v>4391.54</c:v>
                </c:pt>
                <c:pt idx="4">
                  <c:v>4347.2299999999996</c:v>
                </c:pt>
                <c:pt idx="5">
                  <c:v>4236.9399000000003</c:v>
                </c:pt>
                <c:pt idx="6">
                  <c:v>4087.28</c:v>
                </c:pt>
                <c:pt idx="7">
                  <c:v>4159.3999000000003</c:v>
                </c:pt>
                <c:pt idx="8">
                  <c:v>4190.0801000000001</c:v>
                </c:pt>
                <c:pt idx="9">
                  <c:v>4148.3397999999997</c:v>
                </c:pt>
                <c:pt idx="10">
                  <c:v>4184.46</c:v>
                </c:pt>
                <c:pt idx="11">
                  <c:v>4284.9399000000003</c:v>
                </c:pt>
                <c:pt idx="12">
                  <c:v>4307.9102000000003</c:v>
                </c:pt>
                <c:pt idx="13">
                  <c:v>4282.8397999999997</c:v>
                </c:pt>
                <c:pt idx="14">
                  <c:v>4220.25</c:v>
                </c:pt>
                <c:pt idx="15">
                  <c:v>4237.3100999999997</c:v>
                </c:pt>
                <c:pt idx="16">
                  <c:v>4224.7798000000003</c:v>
                </c:pt>
                <c:pt idx="17">
                  <c:v>4278.7597999999998</c:v>
                </c:pt>
                <c:pt idx="18">
                  <c:v>4391.0200000000004</c:v>
                </c:pt>
                <c:pt idx="19">
                  <c:v>4419.3798999999999</c:v>
                </c:pt>
                <c:pt idx="20">
                  <c:v>4440.3798999999999</c:v>
                </c:pt>
                <c:pt idx="21">
                  <c:v>4522.8100999999997</c:v>
                </c:pt>
                <c:pt idx="22">
                  <c:v>4532.5200000000004</c:v>
                </c:pt>
                <c:pt idx="23">
                  <c:v>4486.9502000000002</c:v>
                </c:pt>
                <c:pt idx="24">
                  <c:v>4548.46</c:v>
                </c:pt>
                <c:pt idx="25">
                  <c:v>4496.3301000000001</c:v>
                </c:pt>
                <c:pt idx="26">
                  <c:v>4563.5497999999998</c:v>
                </c:pt>
                <c:pt idx="27">
                  <c:v>4523.75</c:v>
                </c:pt>
                <c:pt idx="28">
                  <c:v>4588.4301999999998</c:v>
                </c:pt>
                <c:pt idx="29">
                  <c:v>4536.8301000000001</c:v>
                </c:pt>
                <c:pt idx="30">
                  <c:v>4502.4799999999996</c:v>
                </c:pt>
                <c:pt idx="31">
                  <c:v>4520.6400999999996</c:v>
                </c:pt>
                <c:pt idx="32">
                  <c:v>4602.3999000000003</c:v>
                </c:pt>
                <c:pt idx="33">
                  <c:v>4628.8301000000001</c:v>
                </c:pt>
                <c:pt idx="34">
                  <c:v>4582.3999000000003</c:v>
                </c:pt>
                <c:pt idx="35">
                  <c:v>4602.6499000000003</c:v>
                </c:pt>
                <c:pt idx="36">
                  <c:v>4657.54</c:v>
                </c:pt>
                <c:pt idx="37">
                  <c:v>4599.54</c:v>
                </c:pt>
                <c:pt idx="38">
                  <c:v>4635.8198000000002</c:v>
                </c:pt>
                <c:pt idx="39">
                  <c:v>4692.0298000000003</c:v>
                </c:pt>
                <c:pt idx="40">
                  <c:v>4709.8301000000001</c:v>
                </c:pt>
                <c:pt idx="41">
                  <c:v>4736.7402000000002</c:v>
                </c:pt>
                <c:pt idx="42">
                  <c:v>4757.1400999999996</c:v>
                </c:pt>
                <c:pt idx="43">
                  <c:v>4709.5801000000001</c:v>
                </c:pt>
                <c:pt idx="44">
                  <c:v>4623.3999000000003</c:v>
                </c:pt>
                <c:pt idx="45">
                  <c:v>4715.9502000000002</c:v>
                </c:pt>
                <c:pt idx="46">
                  <c:v>4780.8301000000001</c:v>
                </c:pt>
                <c:pt idx="47">
                  <c:v>4834.4301999999998</c:v>
                </c:pt>
                <c:pt idx="48">
                  <c:v>4832.7597999999998</c:v>
                </c:pt>
                <c:pt idx="49">
                  <c:v>4839.6000999999997</c:v>
                </c:pt>
                <c:pt idx="50">
                  <c:v>4889.6499000000003</c:v>
                </c:pt>
                <c:pt idx="51">
                  <c:v>4883.8500999999997</c:v>
                </c:pt>
                <c:pt idx="52">
                  <c:v>4946.6801999999998</c:v>
                </c:pt>
                <c:pt idx="53">
                  <c:v>4919.7201999999997</c:v>
                </c:pt>
                <c:pt idx="54">
                  <c:v>4936.3198000000002</c:v>
                </c:pt>
                <c:pt idx="55">
                  <c:v>5001.5497999999998</c:v>
                </c:pt>
                <c:pt idx="56">
                  <c:v>4971.3198000000002</c:v>
                </c:pt>
                <c:pt idx="57">
                  <c:v>5028.2402000000002</c:v>
                </c:pt>
                <c:pt idx="58">
                  <c:v>5096.6201000000001</c:v>
                </c:pt>
                <c:pt idx="59">
                  <c:v>5039.7597999999998</c:v>
                </c:pt>
                <c:pt idx="60">
                  <c:v>5083.1602000000003</c:v>
                </c:pt>
                <c:pt idx="61">
                  <c:v>5009.7597999999998</c:v>
                </c:pt>
                <c:pt idx="62">
                  <c:v>5102.3500999999997</c:v>
                </c:pt>
                <c:pt idx="63">
                  <c:v>5154.21</c:v>
                </c:pt>
                <c:pt idx="64">
                  <c:v>5176.6602000000003</c:v>
                </c:pt>
                <c:pt idx="65">
                  <c:v>5223.5200000000004</c:v>
                </c:pt>
                <c:pt idx="66">
                  <c:v>5271.6499000000003</c:v>
                </c:pt>
                <c:pt idx="67">
                  <c:v>5357.0497999999998</c:v>
                </c:pt>
                <c:pt idx="68">
                  <c:v>5269.46</c:v>
                </c:pt>
                <c:pt idx="69">
                  <c:v>5317.2201999999997</c:v>
                </c:pt>
                <c:pt idx="70">
                  <c:v>5317.2201999999997</c:v>
                </c:pt>
                <c:pt idx="71">
                  <c:v>5317.2201999999997</c:v>
                </c:pt>
                <c:pt idx="72">
                  <c:v>5374.7798000000003</c:v>
                </c:pt>
                <c:pt idx="73">
                  <c:v>5388.4701999999997</c:v>
                </c:pt>
                <c:pt idx="74">
                  <c:v>5324.1400999999996</c:v>
                </c:pt>
                <c:pt idx="75">
                  <c:v>5268.75</c:v>
                </c:pt>
                <c:pt idx="76">
                  <c:v>5442</c:v>
                </c:pt>
                <c:pt idx="77">
                  <c:v>5388.9399000000003</c:v>
                </c:pt>
                <c:pt idx="78">
                  <c:v>5360.6499000000003</c:v>
                </c:pt>
                <c:pt idx="79">
                  <c:v>5251.46</c:v>
                </c:pt>
                <c:pt idx="80">
                  <c:v>5144.2798000000003</c:v>
                </c:pt>
                <c:pt idx="81">
                  <c:v>5088.1298999999999</c:v>
                </c:pt>
                <c:pt idx="82">
                  <c:v>5018.6698999999999</c:v>
                </c:pt>
                <c:pt idx="83">
                  <c:v>5108.4799999999996</c:v>
                </c:pt>
                <c:pt idx="84">
                  <c:v>5107.4399000000003</c:v>
                </c:pt>
                <c:pt idx="85">
                  <c:v>5107.4399000000003</c:v>
                </c:pt>
                <c:pt idx="86">
                  <c:v>5314.6602000000003</c:v>
                </c:pt>
                <c:pt idx="87">
                  <c:v>5232.0298000000003</c:v>
                </c:pt>
                <c:pt idx="88">
                  <c:v>5229.7997999999998</c:v>
                </c:pt>
                <c:pt idx="89">
                  <c:v>5186.2299999999996</c:v>
                </c:pt>
                <c:pt idx="90">
                  <c:v>5257.5801000000001</c:v>
                </c:pt>
                <c:pt idx="91">
                  <c:v>5341.6899000000003</c:v>
                </c:pt>
                <c:pt idx="92">
                  <c:v>5297.3500999999997</c:v>
                </c:pt>
                <c:pt idx="93">
                  <c:v>5376.8798999999999</c:v>
                </c:pt>
                <c:pt idx="94">
                  <c:v>5361.2201999999997</c:v>
                </c:pt>
                <c:pt idx="95">
                  <c:v>5393.1400999999996</c:v>
                </c:pt>
                <c:pt idx="96">
                  <c:v>5342.8500999999997</c:v>
                </c:pt>
                <c:pt idx="97">
                  <c:v>5388.8999000000003</c:v>
                </c:pt>
                <c:pt idx="98">
                  <c:v>5510.98</c:v>
                </c:pt>
                <c:pt idx="99">
                  <c:v>5510.98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F6-4629-8D00-261D244C05A8}"/>
            </c:ext>
          </c:extLst>
        </c:ser>
        <c:ser>
          <c:idx val="1"/>
          <c:order val="1"/>
          <c:tx>
            <c:strRef>
              <c:f>'Moving Average'!$C$3</c:f>
              <c:strCache>
                <c:ptCount val="1"/>
                <c:pt idx="0">
                  <c:v>MA 10 days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'Moving Average'!$A$4:$A$103</c:f>
              <c:numCache>
                <c:formatCode>m/d/yyyy</c:formatCode>
                <c:ptCount val="100"/>
                <c:pt idx="0">
                  <c:v>41640</c:v>
                </c:pt>
                <c:pt idx="1">
                  <c:v>41641</c:v>
                </c:pt>
                <c:pt idx="2">
                  <c:v>41642</c:v>
                </c:pt>
                <c:pt idx="3">
                  <c:v>41643</c:v>
                </c:pt>
                <c:pt idx="4">
                  <c:v>41644</c:v>
                </c:pt>
                <c:pt idx="5">
                  <c:v>41645</c:v>
                </c:pt>
                <c:pt idx="6">
                  <c:v>41646</c:v>
                </c:pt>
                <c:pt idx="7">
                  <c:v>41647</c:v>
                </c:pt>
                <c:pt idx="8">
                  <c:v>41648</c:v>
                </c:pt>
                <c:pt idx="9">
                  <c:v>41649</c:v>
                </c:pt>
                <c:pt idx="10">
                  <c:v>41650</c:v>
                </c:pt>
                <c:pt idx="11">
                  <c:v>41651</c:v>
                </c:pt>
                <c:pt idx="12">
                  <c:v>41652</c:v>
                </c:pt>
                <c:pt idx="13">
                  <c:v>41653</c:v>
                </c:pt>
                <c:pt idx="14">
                  <c:v>41654</c:v>
                </c:pt>
                <c:pt idx="15">
                  <c:v>41655</c:v>
                </c:pt>
                <c:pt idx="16">
                  <c:v>41656</c:v>
                </c:pt>
                <c:pt idx="17">
                  <c:v>41657</c:v>
                </c:pt>
                <c:pt idx="18">
                  <c:v>41658</c:v>
                </c:pt>
                <c:pt idx="19">
                  <c:v>41659</c:v>
                </c:pt>
                <c:pt idx="20">
                  <c:v>41660</c:v>
                </c:pt>
                <c:pt idx="21">
                  <c:v>41661</c:v>
                </c:pt>
                <c:pt idx="22">
                  <c:v>41662</c:v>
                </c:pt>
                <c:pt idx="23">
                  <c:v>41663</c:v>
                </c:pt>
                <c:pt idx="24">
                  <c:v>41664</c:v>
                </c:pt>
                <c:pt idx="25">
                  <c:v>41665</c:v>
                </c:pt>
                <c:pt idx="26">
                  <c:v>41666</c:v>
                </c:pt>
                <c:pt idx="27">
                  <c:v>41667</c:v>
                </c:pt>
                <c:pt idx="28">
                  <c:v>41668</c:v>
                </c:pt>
                <c:pt idx="29">
                  <c:v>41669</c:v>
                </c:pt>
                <c:pt idx="30">
                  <c:v>41670</c:v>
                </c:pt>
                <c:pt idx="31">
                  <c:v>41671</c:v>
                </c:pt>
                <c:pt idx="32">
                  <c:v>41672</c:v>
                </c:pt>
                <c:pt idx="33">
                  <c:v>41673</c:v>
                </c:pt>
                <c:pt idx="34">
                  <c:v>41674</c:v>
                </c:pt>
                <c:pt idx="35">
                  <c:v>41675</c:v>
                </c:pt>
                <c:pt idx="36">
                  <c:v>41676</c:v>
                </c:pt>
                <c:pt idx="37">
                  <c:v>41677</c:v>
                </c:pt>
                <c:pt idx="38">
                  <c:v>41678</c:v>
                </c:pt>
                <c:pt idx="39">
                  <c:v>41679</c:v>
                </c:pt>
                <c:pt idx="40">
                  <c:v>41680</c:v>
                </c:pt>
                <c:pt idx="41">
                  <c:v>41681</c:v>
                </c:pt>
                <c:pt idx="42">
                  <c:v>41682</c:v>
                </c:pt>
                <c:pt idx="43">
                  <c:v>41683</c:v>
                </c:pt>
                <c:pt idx="44">
                  <c:v>41684</c:v>
                </c:pt>
                <c:pt idx="45">
                  <c:v>41685</c:v>
                </c:pt>
                <c:pt idx="46">
                  <c:v>41686</c:v>
                </c:pt>
                <c:pt idx="47">
                  <c:v>41687</c:v>
                </c:pt>
                <c:pt idx="48">
                  <c:v>41688</c:v>
                </c:pt>
                <c:pt idx="49">
                  <c:v>41689</c:v>
                </c:pt>
                <c:pt idx="50">
                  <c:v>41690</c:v>
                </c:pt>
                <c:pt idx="51">
                  <c:v>41691</c:v>
                </c:pt>
                <c:pt idx="52">
                  <c:v>41692</c:v>
                </c:pt>
                <c:pt idx="53">
                  <c:v>41693</c:v>
                </c:pt>
                <c:pt idx="54">
                  <c:v>41694</c:v>
                </c:pt>
                <c:pt idx="55">
                  <c:v>41695</c:v>
                </c:pt>
                <c:pt idx="56">
                  <c:v>41696</c:v>
                </c:pt>
                <c:pt idx="57">
                  <c:v>41697</c:v>
                </c:pt>
                <c:pt idx="58">
                  <c:v>41698</c:v>
                </c:pt>
                <c:pt idx="59">
                  <c:v>41699</c:v>
                </c:pt>
                <c:pt idx="60">
                  <c:v>41700</c:v>
                </c:pt>
                <c:pt idx="61">
                  <c:v>41701</c:v>
                </c:pt>
                <c:pt idx="62">
                  <c:v>41702</c:v>
                </c:pt>
                <c:pt idx="63">
                  <c:v>41703</c:v>
                </c:pt>
                <c:pt idx="64">
                  <c:v>41704</c:v>
                </c:pt>
                <c:pt idx="65">
                  <c:v>41705</c:v>
                </c:pt>
                <c:pt idx="66">
                  <c:v>41706</c:v>
                </c:pt>
                <c:pt idx="67">
                  <c:v>41707</c:v>
                </c:pt>
                <c:pt idx="68">
                  <c:v>41708</c:v>
                </c:pt>
                <c:pt idx="69">
                  <c:v>41709</c:v>
                </c:pt>
                <c:pt idx="70">
                  <c:v>41710</c:v>
                </c:pt>
                <c:pt idx="71">
                  <c:v>41711</c:v>
                </c:pt>
                <c:pt idx="72">
                  <c:v>41712</c:v>
                </c:pt>
                <c:pt idx="73">
                  <c:v>41713</c:v>
                </c:pt>
                <c:pt idx="74">
                  <c:v>41714</c:v>
                </c:pt>
                <c:pt idx="75">
                  <c:v>41715</c:v>
                </c:pt>
                <c:pt idx="76">
                  <c:v>41716</c:v>
                </c:pt>
                <c:pt idx="77">
                  <c:v>41717</c:v>
                </c:pt>
                <c:pt idx="78">
                  <c:v>41718</c:v>
                </c:pt>
                <c:pt idx="79">
                  <c:v>41719</c:v>
                </c:pt>
                <c:pt idx="80">
                  <c:v>41720</c:v>
                </c:pt>
                <c:pt idx="81">
                  <c:v>41721</c:v>
                </c:pt>
                <c:pt idx="82">
                  <c:v>41722</c:v>
                </c:pt>
                <c:pt idx="83">
                  <c:v>41723</c:v>
                </c:pt>
                <c:pt idx="84">
                  <c:v>41724</c:v>
                </c:pt>
                <c:pt idx="85">
                  <c:v>41725</c:v>
                </c:pt>
                <c:pt idx="86">
                  <c:v>41726</c:v>
                </c:pt>
                <c:pt idx="87">
                  <c:v>41727</c:v>
                </c:pt>
                <c:pt idx="88">
                  <c:v>41728</c:v>
                </c:pt>
                <c:pt idx="89">
                  <c:v>41729</c:v>
                </c:pt>
                <c:pt idx="90">
                  <c:v>41730</c:v>
                </c:pt>
                <c:pt idx="91">
                  <c:v>41731</c:v>
                </c:pt>
                <c:pt idx="92">
                  <c:v>41732</c:v>
                </c:pt>
                <c:pt idx="93">
                  <c:v>41733</c:v>
                </c:pt>
                <c:pt idx="94">
                  <c:v>41734</c:v>
                </c:pt>
                <c:pt idx="95">
                  <c:v>41735</c:v>
                </c:pt>
                <c:pt idx="96">
                  <c:v>41736</c:v>
                </c:pt>
                <c:pt idx="97">
                  <c:v>41737</c:v>
                </c:pt>
                <c:pt idx="98">
                  <c:v>41738</c:v>
                </c:pt>
                <c:pt idx="99">
                  <c:v>41739</c:v>
                </c:pt>
              </c:numCache>
            </c:numRef>
          </c:cat>
          <c:val>
            <c:numRef>
              <c:f>'Moving Average'!$C$4:$C$103</c:f>
              <c:numCache>
                <c:formatCode>0.00</c:formatCode>
                <c:ptCount val="100"/>
                <c:pt idx="9">
                  <c:v>4261.3619799999997</c:v>
                </c:pt>
                <c:pt idx="10">
                  <c:v>4248.2709699999996</c:v>
                </c:pt>
                <c:pt idx="11">
                  <c:v>4238.2839499999991</c:v>
                </c:pt>
                <c:pt idx="12">
                  <c:v>4233.8119799999995</c:v>
                </c:pt>
                <c:pt idx="13">
                  <c:v>4222.9419600000001</c:v>
                </c:pt>
                <c:pt idx="14">
                  <c:v>4210.2439600000007</c:v>
                </c:pt>
                <c:pt idx="15">
                  <c:v>4210.2809800000014</c:v>
                </c:pt>
                <c:pt idx="16">
                  <c:v>4224.030960000001</c:v>
                </c:pt>
                <c:pt idx="17">
                  <c:v>4235.96695</c:v>
                </c:pt>
                <c:pt idx="18">
                  <c:v>4256.0609400000003</c:v>
                </c:pt>
                <c:pt idx="19">
                  <c:v>4283.1649500000003</c:v>
                </c:pt>
                <c:pt idx="20">
                  <c:v>4308.7569399999993</c:v>
                </c:pt>
                <c:pt idx="21">
                  <c:v>4332.54396</c:v>
                </c:pt>
                <c:pt idx="22">
                  <c:v>4355.0049400000007</c:v>
                </c:pt>
                <c:pt idx="23">
                  <c:v>4375.4159799999998</c:v>
                </c:pt>
                <c:pt idx="24">
                  <c:v>4408.2369799999997</c:v>
                </c:pt>
                <c:pt idx="25">
                  <c:v>4434.1389799999997</c:v>
                </c:pt>
                <c:pt idx="26">
                  <c:v>4468.0159800000001</c:v>
                </c:pt>
                <c:pt idx="27">
                  <c:v>4492.5150000000003</c:v>
                </c:pt>
                <c:pt idx="28">
                  <c:v>4512.2560199999998</c:v>
                </c:pt>
                <c:pt idx="29">
                  <c:v>4524.0010400000001</c:v>
                </c:pt>
                <c:pt idx="30">
                  <c:v>4530.2110499999999</c:v>
                </c:pt>
                <c:pt idx="31">
                  <c:v>4529.9940499999993</c:v>
                </c:pt>
                <c:pt idx="32">
                  <c:v>4536.9820399999999</c:v>
                </c:pt>
                <c:pt idx="33">
                  <c:v>4551.1700299999993</c:v>
                </c:pt>
                <c:pt idx="34">
                  <c:v>4554.5640199999998</c:v>
                </c:pt>
                <c:pt idx="35">
                  <c:v>4565.1960000000008</c:v>
                </c:pt>
                <c:pt idx="36">
                  <c:v>4574.5950199999997</c:v>
                </c:pt>
                <c:pt idx="37">
                  <c:v>4582.1740200000004</c:v>
                </c:pt>
                <c:pt idx="38">
                  <c:v>4586.9129799999992</c:v>
                </c:pt>
                <c:pt idx="39">
                  <c:v>4602.4329499999994</c:v>
                </c:pt>
                <c:pt idx="40">
                  <c:v>4623.1679599999998</c:v>
                </c:pt>
                <c:pt idx="41">
                  <c:v>4644.777970000001</c:v>
                </c:pt>
                <c:pt idx="42">
                  <c:v>4660.2519899999998</c:v>
                </c:pt>
                <c:pt idx="43">
                  <c:v>4668.3269899999996</c:v>
                </c:pt>
                <c:pt idx="44">
                  <c:v>4672.4269899999999</c:v>
                </c:pt>
                <c:pt idx="45">
                  <c:v>4683.7570199999991</c:v>
                </c:pt>
                <c:pt idx="46">
                  <c:v>4696.0860300000004</c:v>
                </c:pt>
                <c:pt idx="47">
                  <c:v>4719.5750500000004</c:v>
                </c:pt>
                <c:pt idx="48">
                  <c:v>4739.2690500000008</c:v>
                </c:pt>
                <c:pt idx="49">
                  <c:v>4754.0260800000005</c:v>
                </c:pt>
                <c:pt idx="50">
                  <c:v>4772.0080600000001</c:v>
                </c:pt>
                <c:pt idx="51">
                  <c:v>4786.7190499999997</c:v>
                </c:pt>
                <c:pt idx="52">
                  <c:v>4805.6730599999992</c:v>
                </c:pt>
                <c:pt idx="53">
                  <c:v>4826.6870699999999</c:v>
                </c:pt>
                <c:pt idx="54">
                  <c:v>4857.9790599999997</c:v>
                </c:pt>
                <c:pt idx="55">
                  <c:v>4886.5390200000002</c:v>
                </c:pt>
                <c:pt idx="56">
                  <c:v>4905.5879899999991</c:v>
                </c:pt>
                <c:pt idx="57">
                  <c:v>4924.9689899999994</c:v>
                </c:pt>
                <c:pt idx="58">
                  <c:v>4951.35502</c:v>
                </c:pt>
                <c:pt idx="59">
                  <c:v>4971.3709900000003</c:v>
                </c:pt>
                <c:pt idx="60">
                  <c:v>4990.7220199999992</c:v>
                </c:pt>
                <c:pt idx="61">
                  <c:v>5003.3129900000004</c:v>
                </c:pt>
                <c:pt idx="62">
                  <c:v>5018.8799799999997</c:v>
                </c:pt>
                <c:pt idx="63">
                  <c:v>5042.3289599999998</c:v>
                </c:pt>
                <c:pt idx="64">
                  <c:v>5066.3629999999994</c:v>
                </c:pt>
                <c:pt idx="65">
                  <c:v>5088.5600199999999</c:v>
                </c:pt>
                <c:pt idx="66">
                  <c:v>5118.5930300000009</c:v>
                </c:pt>
                <c:pt idx="67">
                  <c:v>5151.4739900000004</c:v>
                </c:pt>
                <c:pt idx="68">
                  <c:v>5168.7579800000003</c:v>
                </c:pt>
                <c:pt idx="69">
                  <c:v>5196.5040200000003</c:v>
                </c:pt>
                <c:pt idx="70">
                  <c:v>5219.9100200000003</c:v>
                </c:pt>
                <c:pt idx="71">
                  <c:v>5250.6560599999993</c:v>
                </c:pt>
                <c:pt idx="72">
                  <c:v>5277.8990300000005</c:v>
                </c:pt>
                <c:pt idx="73">
                  <c:v>5301.3250499999995</c:v>
                </c:pt>
                <c:pt idx="74">
                  <c:v>5316.0730399999993</c:v>
                </c:pt>
                <c:pt idx="75">
                  <c:v>5320.5960399999985</c:v>
                </c:pt>
                <c:pt idx="76">
                  <c:v>5337.63105</c:v>
                </c:pt>
                <c:pt idx="77">
                  <c:v>5340.82006</c:v>
                </c:pt>
                <c:pt idx="78">
                  <c:v>5349.939049999999</c:v>
                </c:pt>
                <c:pt idx="79">
                  <c:v>5343.3630299999995</c:v>
                </c:pt>
                <c:pt idx="80">
                  <c:v>5326.0689899999998</c:v>
                </c:pt>
                <c:pt idx="81">
                  <c:v>5303.15996</c:v>
                </c:pt>
                <c:pt idx="82">
                  <c:v>5267.5489699999998</c:v>
                </c:pt>
                <c:pt idx="83">
                  <c:v>5239.5499500000005</c:v>
                </c:pt>
                <c:pt idx="84">
                  <c:v>5217.8799300000001</c:v>
                </c:pt>
                <c:pt idx="85">
                  <c:v>5201.74892</c:v>
                </c:pt>
                <c:pt idx="86">
                  <c:v>5189.0149399999991</c:v>
                </c:pt>
                <c:pt idx="87">
                  <c:v>5173.3239300000005</c:v>
                </c:pt>
                <c:pt idx="88">
                  <c:v>5160.2389199999998</c:v>
                </c:pt>
                <c:pt idx="89">
                  <c:v>5153.7159200000006</c:v>
                </c:pt>
                <c:pt idx="90">
                  <c:v>5165.0459500000006</c:v>
                </c:pt>
                <c:pt idx="91">
                  <c:v>5190.4019500000004</c:v>
                </c:pt>
                <c:pt idx="92">
                  <c:v>5218.2699699999994</c:v>
                </c:pt>
                <c:pt idx="93">
                  <c:v>5245.1099599999998</c:v>
                </c:pt>
                <c:pt idx="94">
                  <c:v>5270.4879899999996</c:v>
                </c:pt>
                <c:pt idx="95">
                  <c:v>5299.0580099999997</c:v>
                </c:pt>
                <c:pt idx="96">
                  <c:v>5301.8770000000004</c:v>
                </c:pt>
                <c:pt idx="97">
                  <c:v>5317.5640100000001</c:v>
                </c:pt>
                <c:pt idx="98">
                  <c:v>5345.682029999999</c:v>
                </c:pt>
                <c:pt idx="99">
                  <c:v>5378.1570299999994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F6-4629-8D00-261D244C05A8}"/>
            </c:ext>
          </c:extLst>
        </c:ser>
        <c:ser>
          <c:idx val="2"/>
          <c:order val="2"/>
          <c:tx>
            <c:strRef>
              <c:f>'Moving Average'!$D$3</c:f>
              <c:strCache>
                <c:ptCount val="1"/>
                <c:pt idx="0">
                  <c:v>MA 20 days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'Moving Average'!$A$4:$A$103</c:f>
              <c:numCache>
                <c:formatCode>m/d/yyyy</c:formatCode>
                <c:ptCount val="100"/>
                <c:pt idx="0">
                  <c:v>41640</c:v>
                </c:pt>
                <c:pt idx="1">
                  <c:v>41641</c:v>
                </c:pt>
                <c:pt idx="2">
                  <c:v>41642</c:v>
                </c:pt>
                <c:pt idx="3">
                  <c:v>41643</c:v>
                </c:pt>
                <c:pt idx="4">
                  <c:v>41644</c:v>
                </c:pt>
                <c:pt idx="5">
                  <c:v>41645</c:v>
                </c:pt>
                <c:pt idx="6">
                  <c:v>41646</c:v>
                </c:pt>
                <c:pt idx="7">
                  <c:v>41647</c:v>
                </c:pt>
                <c:pt idx="8">
                  <c:v>41648</c:v>
                </c:pt>
                <c:pt idx="9">
                  <c:v>41649</c:v>
                </c:pt>
                <c:pt idx="10">
                  <c:v>41650</c:v>
                </c:pt>
                <c:pt idx="11">
                  <c:v>41651</c:v>
                </c:pt>
                <c:pt idx="12">
                  <c:v>41652</c:v>
                </c:pt>
                <c:pt idx="13">
                  <c:v>41653</c:v>
                </c:pt>
                <c:pt idx="14">
                  <c:v>41654</c:v>
                </c:pt>
                <c:pt idx="15">
                  <c:v>41655</c:v>
                </c:pt>
                <c:pt idx="16">
                  <c:v>41656</c:v>
                </c:pt>
                <c:pt idx="17">
                  <c:v>41657</c:v>
                </c:pt>
                <c:pt idx="18">
                  <c:v>41658</c:v>
                </c:pt>
                <c:pt idx="19">
                  <c:v>41659</c:v>
                </c:pt>
                <c:pt idx="20">
                  <c:v>41660</c:v>
                </c:pt>
                <c:pt idx="21">
                  <c:v>41661</c:v>
                </c:pt>
                <c:pt idx="22">
                  <c:v>41662</c:v>
                </c:pt>
                <c:pt idx="23">
                  <c:v>41663</c:v>
                </c:pt>
                <c:pt idx="24">
                  <c:v>41664</c:v>
                </c:pt>
                <c:pt idx="25">
                  <c:v>41665</c:v>
                </c:pt>
                <c:pt idx="26">
                  <c:v>41666</c:v>
                </c:pt>
                <c:pt idx="27">
                  <c:v>41667</c:v>
                </c:pt>
                <c:pt idx="28">
                  <c:v>41668</c:v>
                </c:pt>
                <c:pt idx="29">
                  <c:v>41669</c:v>
                </c:pt>
                <c:pt idx="30">
                  <c:v>41670</c:v>
                </c:pt>
                <c:pt idx="31">
                  <c:v>41671</c:v>
                </c:pt>
                <c:pt idx="32">
                  <c:v>41672</c:v>
                </c:pt>
                <c:pt idx="33">
                  <c:v>41673</c:v>
                </c:pt>
                <c:pt idx="34">
                  <c:v>41674</c:v>
                </c:pt>
                <c:pt idx="35">
                  <c:v>41675</c:v>
                </c:pt>
                <c:pt idx="36">
                  <c:v>41676</c:v>
                </c:pt>
                <c:pt idx="37">
                  <c:v>41677</c:v>
                </c:pt>
                <c:pt idx="38">
                  <c:v>41678</c:v>
                </c:pt>
                <c:pt idx="39">
                  <c:v>41679</c:v>
                </c:pt>
                <c:pt idx="40">
                  <c:v>41680</c:v>
                </c:pt>
                <c:pt idx="41">
                  <c:v>41681</c:v>
                </c:pt>
                <c:pt idx="42">
                  <c:v>41682</c:v>
                </c:pt>
                <c:pt idx="43">
                  <c:v>41683</c:v>
                </c:pt>
                <c:pt idx="44">
                  <c:v>41684</c:v>
                </c:pt>
                <c:pt idx="45">
                  <c:v>41685</c:v>
                </c:pt>
                <c:pt idx="46">
                  <c:v>41686</c:v>
                </c:pt>
                <c:pt idx="47">
                  <c:v>41687</c:v>
                </c:pt>
                <c:pt idx="48">
                  <c:v>41688</c:v>
                </c:pt>
                <c:pt idx="49">
                  <c:v>41689</c:v>
                </c:pt>
                <c:pt idx="50">
                  <c:v>41690</c:v>
                </c:pt>
                <c:pt idx="51">
                  <c:v>41691</c:v>
                </c:pt>
                <c:pt idx="52">
                  <c:v>41692</c:v>
                </c:pt>
                <c:pt idx="53">
                  <c:v>41693</c:v>
                </c:pt>
                <c:pt idx="54">
                  <c:v>41694</c:v>
                </c:pt>
                <c:pt idx="55">
                  <c:v>41695</c:v>
                </c:pt>
                <c:pt idx="56">
                  <c:v>41696</c:v>
                </c:pt>
                <c:pt idx="57">
                  <c:v>41697</c:v>
                </c:pt>
                <c:pt idx="58">
                  <c:v>41698</c:v>
                </c:pt>
                <c:pt idx="59">
                  <c:v>41699</c:v>
                </c:pt>
                <c:pt idx="60">
                  <c:v>41700</c:v>
                </c:pt>
                <c:pt idx="61">
                  <c:v>41701</c:v>
                </c:pt>
                <c:pt idx="62">
                  <c:v>41702</c:v>
                </c:pt>
                <c:pt idx="63">
                  <c:v>41703</c:v>
                </c:pt>
                <c:pt idx="64">
                  <c:v>41704</c:v>
                </c:pt>
                <c:pt idx="65">
                  <c:v>41705</c:v>
                </c:pt>
                <c:pt idx="66">
                  <c:v>41706</c:v>
                </c:pt>
                <c:pt idx="67">
                  <c:v>41707</c:v>
                </c:pt>
                <c:pt idx="68">
                  <c:v>41708</c:v>
                </c:pt>
                <c:pt idx="69">
                  <c:v>41709</c:v>
                </c:pt>
                <c:pt idx="70">
                  <c:v>41710</c:v>
                </c:pt>
                <c:pt idx="71">
                  <c:v>41711</c:v>
                </c:pt>
                <c:pt idx="72">
                  <c:v>41712</c:v>
                </c:pt>
                <c:pt idx="73">
                  <c:v>41713</c:v>
                </c:pt>
                <c:pt idx="74">
                  <c:v>41714</c:v>
                </c:pt>
                <c:pt idx="75">
                  <c:v>41715</c:v>
                </c:pt>
                <c:pt idx="76">
                  <c:v>41716</c:v>
                </c:pt>
                <c:pt idx="77">
                  <c:v>41717</c:v>
                </c:pt>
                <c:pt idx="78">
                  <c:v>41718</c:v>
                </c:pt>
                <c:pt idx="79">
                  <c:v>41719</c:v>
                </c:pt>
                <c:pt idx="80">
                  <c:v>41720</c:v>
                </c:pt>
                <c:pt idx="81">
                  <c:v>41721</c:v>
                </c:pt>
                <c:pt idx="82">
                  <c:v>41722</c:v>
                </c:pt>
                <c:pt idx="83">
                  <c:v>41723</c:v>
                </c:pt>
                <c:pt idx="84">
                  <c:v>41724</c:v>
                </c:pt>
                <c:pt idx="85">
                  <c:v>41725</c:v>
                </c:pt>
                <c:pt idx="86">
                  <c:v>41726</c:v>
                </c:pt>
                <c:pt idx="87">
                  <c:v>41727</c:v>
                </c:pt>
                <c:pt idx="88">
                  <c:v>41728</c:v>
                </c:pt>
                <c:pt idx="89">
                  <c:v>41729</c:v>
                </c:pt>
                <c:pt idx="90">
                  <c:v>41730</c:v>
                </c:pt>
                <c:pt idx="91">
                  <c:v>41731</c:v>
                </c:pt>
                <c:pt idx="92">
                  <c:v>41732</c:v>
                </c:pt>
                <c:pt idx="93">
                  <c:v>41733</c:v>
                </c:pt>
                <c:pt idx="94">
                  <c:v>41734</c:v>
                </c:pt>
                <c:pt idx="95">
                  <c:v>41735</c:v>
                </c:pt>
                <c:pt idx="96">
                  <c:v>41736</c:v>
                </c:pt>
                <c:pt idx="97">
                  <c:v>41737</c:v>
                </c:pt>
                <c:pt idx="98">
                  <c:v>41738</c:v>
                </c:pt>
                <c:pt idx="99">
                  <c:v>41739</c:v>
                </c:pt>
              </c:numCache>
            </c:numRef>
          </c:cat>
          <c:val>
            <c:numRef>
              <c:f>'Moving Average'!$D$4:$D$103</c:f>
              <c:numCache>
                <c:formatCode>0.00</c:formatCode>
                <c:ptCount val="100"/>
                <c:pt idx="19">
                  <c:v>4272.263465</c:v>
                </c:pt>
                <c:pt idx="20">
                  <c:v>4278.5139550000004</c:v>
                </c:pt>
                <c:pt idx="21">
                  <c:v>4285.413955</c:v>
                </c:pt>
                <c:pt idx="22">
                  <c:v>4294.4084600000006</c:v>
                </c:pt>
                <c:pt idx="23">
                  <c:v>4299.1789700000008</c:v>
                </c:pt>
                <c:pt idx="24">
                  <c:v>4309.2404700000016</c:v>
                </c:pt>
                <c:pt idx="25">
                  <c:v>4322.2099800000015</c:v>
                </c:pt>
                <c:pt idx="26">
                  <c:v>4346.0234700000019</c:v>
                </c:pt>
                <c:pt idx="27">
                  <c:v>4364.2409750000015</c:v>
                </c:pt>
                <c:pt idx="28">
                  <c:v>4384.1584800000001</c:v>
                </c:pt>
                <c:pt idx="29">
                  <c:v>4403.5829950000007</c:v>
                </c:pt>
                <c:pt idx="30">
                  <c:v>4419.4839950000005</c:v>
                </c:pt>
                <c:pt idx="31">
                  <c:v>4431.2690050000001</c:v>
                </c:pt>
                <c:pt idx="32">
                  <c:v>4445.9934900000007</c:v>
                </c:pt>
                <c:pt idx="33">
                  <c:v>4463.2930050000014</c:v>
                </c:pt>
                <c:pt idx="34">
                  <c:v>4481.4005000000016</c:v>
                </c:pt>
                <c:pt idx="35">
                  <c:v>4499.6674900000016</c:v>
                </c:pt>
                <c:pt idx="36">
                  <c:v>4521.3055000000004</c:v>
                </c:pt>
                <c:pt idx="37">
                  <c:v>4537.3445099999999</c:v>
                </c:pt>
                <c:pt idx="38">
                  <c:v>4549.584499999999</c:v>
                </c:pt>
                <c:pt idx="39">
                  <c:v>4563.2169949999989</c:v>
                </c:pt>
                <c:pt idx="40">
                  <c:v>4576.6895049999994</c:v>
                </c:pt>
                <c:pt idx="41">
                  <c:v>4587.3860099999993</c:v>
                </c:pt>
                <c:pt idx="42">
                  <c:v>4598.6170150000007</c:v>
                </c:pt>
                <c:pt idx="43">
                  <c:v>4609.7485100000004</c:v>
                </c:pt>
                <c:pt idx="44">
                  <c:v>4613.4955050000008</c:v>
                </c:pt>
                <c:pt idx="45">
                  <c:v>4624.4765100000022</c:v>
                </c:pt>
                <c:pt idx="46">
                  <c:v>4635.3405250000014</c:v>
                </c:pt>
                <c:pt idx="47">
                  <c:v>4650.8745350000008</c:v>
                </c:pt>
                <c:pt idx="48">
                  <c:v>4663.0910150000009</c:v>
                </c:pt>
                <c:pt idx="49">
                  <c:v>4678.229515</c:v>
                </c:pt>
                <c:pt idx="50">
                  <c:v>4697.5880100000004</c:v>
                </c:pt>
                <c:pt idx="51">
                  <c:v>4715.7485099999994</c:v>
                </c:pt>
                <c:pt idx="52">
                  <c:v>4732.9625249999999</c:v>
                </c:pt>
                <c:pt idx="53">
                  <c:v>4747.5070299999998</c:v>
                </c:pt>
                <c:pt idx="54">
                  <c:v>4765.2030249999998</c:v>
                </c:pt>
                <c:pt idx="55">
                  <c:v>4785.1480199999987</c:v>
                </c:pt>
                <c:pt idx="56">
                  <c:v>4800.8370099999993</c:v>
                </c:pt>
                <c:pt idx="57">
                  <c:v>4822.2720199999994</c:v>
                </c:pt>
                <c:pt idx="58">
                  <c:v>4845.3120349999999</c:v>
                </c:pt>
                <c:pt idx="59">
                  <c:v>4862.6985349999995</c:v>
                </c:pt>
                <c:pt idx="60">
                  <c:v>4881.3650399999988</c:v>
                </c:pt>
                <c:pt idx="61">
                  <c:v>4895.0160199999991</c:v>
                </c:pt>
                <c:pt idx="62">
                  <c:v>4912.2765199999994</c:v>
                </c:pt>
                <c:pt idx="63">
                  <c:v>4934.5080150000003</c:v>
                </c:pt>
                <c:pt idx="64">
                  <c:v>4962.1710299999995</c:v>
                </c:pt>
                <c:pt idx="65">
                  <c:v>4987.5495199999996</c:v>
                </c:pt>
                <c:pt idx="66">
                  <c:v>5012.09051</c:v>
                </c:pt>
                <c:pt idx="67">
                  <c:v>5038.2214899999999</c:v>
                </c:pt>
                <c:pt idx="68">
                  <c:v>5060.0565000000006</c:v>
                </c:pt>
                <c:pt idx="69">
                  <c:v>5083.9375049999999</c:v>
                </c:pt>
                <c:pt idx="70">
                  <c:v>5105.3160200000002</c:v>
                </c:pt>
                <c:pt idx="71">
                  <c:v>5126.9845249999989</c:v>
                </c:pt>
                <c:pt idx="72">
                  <c:v>5148.3895049999992</c:v>
                </c:pt>
                <c:pt idx="73">
                  <c:v>5171.8270049999992</c:v>
                </c:pt>
                <c:pt idx="74">
                  <c:v>5191.2180199999993</c:v>
                </c:pt>
                <c:pt idx="75">
                  <c:v>5204.5780299999997</c:v>
                </c:pt>
                <c:pt idx="76">
                  <c:v>5228.11204</c:v>
                </c:pt>
                <c:pt idx="77">
                  <c:v>5246.1470250000002</c:v>
                </c:pt>
                <c:pt idx="78">
                  <c:v>5259.3485149999997</c:v>
                </c:pt>
                <c:pt idx="79">
                  <c:v>5269.9335250000004</c:v>
                </c:pt>
                <c:pt idx="80">
                  <c:v>5272.9895050000005</c:v>
                </c:pt>
                <c:pt idx="81">
                  <c:v>5276.908010000001</c:v>
                </c:pt>
                <c:pt idx="82">
                  <c:v>5272.7240000000002</c:v>
                </c:pt>
                <c:pt idx="83">
                  <c:v>5270.4374999999991</c:v>
                </c:pt>
                <c:pt idx="84">
                  <c:v>5266.9764850000001</c:v>
                </c:pt>
                <c:pt idx="85">
                  <c:v>5261.1724799999993</c:v>
                </c:pt>
                <c:pt idx="86">
                  <c:v>5263.3229949999995</c:v>
                </c:pt>
                <c:pt idx="87">
                  <c:v>5257.0719949999993</c:v>
                </c:pt>
                <c:pt idx="88">
                  <c:v>5255.0889849999985</c:v>
                </c:pt>
                <c:pt idx="89">
                  <c:v>5248.5394749999987</c:v>
                </c:pt>
                <c:pt idx="90">
                  <c:v>5245.5574699999997</c:v>
                </c:pt>
                <c:pt idx="91">
                  <c:v>5246.7809550000002</c:v>
                </c:pt>
                <c:pt idx="92">
                  <c:v>5242.9094699999996</c:v>
                </c:pt>
                <c:pt idx="93">
                  <c:v>5242.3299549999992</c:v>
                </c:pt>
                <c:pt idx="94">
                  <c:v>5244.1839599999994</c:v>
                </c:pt>
                <c:pt idx="95">
                  <c:v>5250.4034649999994</c:v>
                </c:pt>
                <c:pt idx="96">
                  <c:v>5245.4459699999998</c:v>
                </c:pt>
                <c:pt idx="97">
                  <c:v>5245.4439700000003</c:v>
                </c:pt>
                <c:pt idx="98">
                  <c:v>5252.9604749999999</c:v>
                </c:pt>
                <c:pt idx="99">
                  <c:v>5265.9364750000004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F6-4629-8D00-261D244C0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9865984"/>
        <c:axId val="230223808"/>
      </c:lineChart>
      <c:dateAx>
        <c:axId val="2298659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223808"/>
        <c:crosses val="autoZero"/>
        <c:auto val="1"/>
        <c:lblOffset val="100"/>
        <c:baseTimeUnit val="days"/>
        <c:majorUnit val="7"/>
        <c:majorTimeUnit val="days"/>
        <c:minorUnit val="1"/>
        <c:minorTimeUnit val="days"/>
      </c:dateAx>
      <c:valAx>
        <c:axId val="230223808"/>
        <c:scaling>
          <c:orientation val="minMax"/>
          <c:min val="4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9865984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456186689319905"/>
          <c:y val="0.91948168562510857"/>
          <c:w val="0.39327541528950694"/>
          <c:h val="6.23377413983124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4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12700">
          <a:solidFill>
            <a:srgbClr val="808080"/>
          </a:solidFill>
          <a:prstDash val="solid"/>
        </a:ln>
      </c:spPr>
    </c:sideWall>
    <c:backWall>
      <c:thickness val="0"/>
      <c:spPr>
        <a:noFill/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97326203208556"/>
          <c:y val="8.4821428571428575E-2"/>
          <c:w val="0.81283422459893051"/>
          <c:h val="0.61160714285714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Installment!$C$7</c:f>
              <c:strCache>
                <c:ptCount val="1"/>
                <c:pt idx="0">
                  <c:v>Principal repayment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Installment!$C$8:$C$27</c:f>
              <c:numCache>
                <c:formatCode>General</c:formatCode>
                <c:ptCount val="20"/>
                <c:pt idx="0">
                  <c:v>10000</c:v>
                </c:pt>
                <c:pt idx="1">
                  <c:v>10000</c:v>
                </c:pt>
                <c:pt idx="2">
                  <c:v>10000</c:v>
                </c:pt>
                <c:pt idx="3">
                  <c:v>10000</c:v>
                </c:pt>
                <c:pt idx="4">
                  <c:v>10000</c:v>
                </c:pt>
                <c:pt idx="5">
                  <c:v>10000</c:v>
                </c:pt>
                <c:pt idx="6">
                  <c:v>10000</c:v>
                </c:pt>
                <c:pt idx="7">
                  <c:v>10000</c:v>
                </c:pt>
                <c:pt idx="8">
                  <c:v>10000</c:v>
                </c:pt>
                <c:pt idx="9">
                  <c:v>10000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5-4E45-85DA-C6E4AB0DDAA4}"/>
            </c:ext>
          </c:extLst>
        </c:ser>
        <c:ser>
          <c:idx val="1"/>
          <c:order val="1"/>
          <c:tx>
            <c:strRef>
              <c:f>Installment!$D$7</c:f>
              <c:strCache>
                <c:ptCount val="1"/>
                <c:pt idx="0">
                  <c:v>Interest payment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Installment!$D$8:$D$27</c:f>
              <c:numCache>
                <c:formatCode>General</c:formatCode>
                <c:ptCount val="20"/>
                <c:pt idx="0">
                  <c:v>7000.0000000000009</c:v>
                </c:pt>
                <c:pt idx="1">
                  <c:v>6300.0000000000009</c:v>
                </c:pt>
                <c:pt idx="2">
                  <c:v>5600.0000000000009</c:v>
                </c:pt>
                <c:pt idx="3">
                  <c:v>4900.0000000000009</c:v>
                </c:pt>
                <c:pt idx="4">
                  <c:v>4200</c:v>
                </c:pt>
                <c:pt idx="5">
                  <c:v>3500.0000000000005</c:v>
                </c:pt>
                <c:pt idx="6">
                  <c:v>2800.0000000000005</c:v>
                </c:pt>
                <c:pt idx="7">
                  <c:v>2100</c:v>
                </c:pt>
                <c:pt idx="8">
                  <c:v>1400.0000000000002</c:v>
                </c:pt>
                <c:pt idx="9">
                  <c:v>700.00000000000011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B5-4E45-85DA-C6E4AB0DD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31203328"/>
        <c:axId val="230226112"/>
        <c:axId val="0"/>
      </c:bar3DChart>
      <c:catAx>
        <c:axId val="231203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022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022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20332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213903743315507"/>
          <c:y val="0.8616071428571429"/>
          <c:w val="0.39839572192513367"/>
          <c:h val="0.107142857142857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4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12700">
          <a:solidFill>
            <a:srgbClr val="808080"/>
          </a:solidFill>
          <a:prstDash val="solid"/>
        </a:ln>
      </c:spPr>
    </c:sideWall>
    <c:backWall>
      <c:thickness val="0"/>
      <c:spPr>
        <a:noFill/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013424479285983"/>
          <c:y val="8.0717665528800997E-2"/>
          <c:w val="0.81233350307565233"/>
          <c:h val="0.61435112096920752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Annuity!$C$8</c:f>
              <c:strCache>
                <c:ptCount val="1"/>
                <c:pt idx="0">
                  <c:v>Principal repayment</c:v>
                </c:pt>
              </c:strCache>
            </c:strRef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Annuity!$C$9:$C$28</c:f>
              <c:numCache>
                <c:formatCode>0.00</c:formatCode>
                <c:ptCount val="20"/>
                <c:pt idx="0">
                  <c:v>7237.7502727364708</c:v>
                </c:pt>
                <c:pt idx="1">
                  <c:v>7744.3927918280242</c:v>
                </c:pt>
                <c:pt idx="2">
                  <c:v>8286.5002872559853</c:v>
                </c:pt>
                <c:pt idx="3">
                  <c:v>8866.5553073639057</c:v>
                </c:pt>
                <c:pt idx="4">
                  <c:v>9487.2141788793779</c:v>
                </c:pt>
                <c:pt idx="5">
                  <c:v>10151.319171400935</c:v>
                </c:pt>
                <c:pt idx="6">
                  <c:v>10861.911513399002</c:v>
                </c:pt>
                <c:pt idx="7">
                  <c:v>11622.245319336931</c:v>
                </c:pt>
                <c:pt idx="8">
                  <c:v>12435.802491690516</c:v>
                </c:pt>
                <c:pt idx="9">
                  <c:v>13306.308666108853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F9-44FE-B077-C5592F3BC56F}"/>
            </c:ext>
          </c:extLst>
        </c:ser>
        <c:ser>
          <c:idx val="1"/>
          <c:order val="1"/>
          <c:tx>
            <c:strRef>
              <c:f>Annuity!$D$8</c:f>
              <c:strCache>
                <c:ptCount val="1"/>
                <c:pt idx="0">
                  <c:v>Interest payment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Annuity!$D$9:$D$28</c:f>
              <c:numCache>
                <c:formatCode>0.00</c:formatCode>
                <c:ptCount val="20"/>
                <c:pt idx="0">
                  <c:v>7000.0000000000009</c:v>
                </c:pt>
                <c:pt idx="1">
                  <c:v>6493.3574809084475</c:v>
                </c:pt>
                <c:pt idx="2">
                  <c:v>5951.2499854804855</c:v>
                </c:pt>
                <c:pt idx="3">
                  <c:v>5371.194965372566</c:v>
                </c:pt>
                <c:pt idx="4">
                  <c:v>4750.536093857093</c:v>
                </c:pt>
                <c:pt idx="5">
                  <c:v>4086.4311013355364</c:v>
                </c:pt>
                <c:pt idx="6">
                  <c:v>3375.8387593374709</c:v>
                </c:pt>
                <c:pt idx="7">
                  <c:v>2615.5049533995402</c:v>
                </c:pt>
                <c:pt idx="8">
                  <c:v>1801.9477810459553</c:v>
                </c:pt>
                <c:pt idx="9">
                  <c:v>931.44160662761897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F9-44FE-B077-C5592F3BC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8729856"/>
        <c:axId val="231301120"/>
        <c:axId val="0"/>
      </c:bar3DChart>
      <c:catAx>
        <c:axId val="22872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0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3130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87298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026848958571967"/>
          <c:y val="0.86098843230721056"/>
          <c:w val="0.39946432989528774"/>
          <c:h val="0.107623554038401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Sales_table!$L$8:$L$14</c:f>
              <c:strCache>
                <c:ptCount val="7"/>
                <c:pt idx="0">
                  <c:v>Austria</c:v>
                </c:pt>
                <c:pt idx="1">
                  <c:v>France</c:v>
                </c:pt>
                <c:pt idx="2">
                  <c:v>Germany</c:v>
                </c:pt>
                <c:pt idx="3">
                  <c:v>Great Britain</c:v>
                </c:pt>
                <c:pt idx="4">
                  <c:v>Italy</c:v>
                </c:pt>
                <c:pt idx="5">
                  <c:v>Swiss</c:v>
                </c:pt>
                <c:pt idx="6">
                  <c:v>USA</c:v>
                </c:pt>
              </c:strCache>
            </c:strRef>
          </c:cat>
          <c:val>
            <c:numRef>
              <c:f>Sales_table!$M$8:$M$14</c:f>
              <c:numCache>
                <c:formatCode>General</c:formatCode>
                <c:ptCount val="7"/>
                <c:pt idx="0">
                  <c:v>44186</c:v>
                </c:pt>
                <c:pt idx="1">
                  <c:v>88449</c:v>
                </c:pt>
                <c:pt idx="2">
                  <c:v>133604</c:v>
                </c:pt>
                <c:pt idx="3">
                  <c:v>111191</c:v>
                </c:pt>
                <c:pt idx="4">
                  <c:v>88226</c:v>
                </c:pt>
                <c:pt idx="5">
                  <c:v>88863</c:v>
                </c:pt>
                <c:pt idx="6">
                  <c:v>441309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41-422A-B9EF-E03B94B37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4139000"/>
        <c:axId val="504133960"/>
      </c:barChart>
      <c:catAx>
        <c:axId val="504139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133960"/>
        <c:crosses val="autoZero"/>
        <c:auto val="1"/>
        <c:lblAlgn val="ctr"/>
        <c:lblOffset val="100"/>
        <c:noMultiLvlLbl val="0"/>
      </c:catAx>
      <c:valAx>
        <c:axId val="504133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139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12</xdr:row>
      <xdr:rowOff>19050</xdr:rowOff>
    </xdr:from>
    <xdr:to>
      <xdr:col>10</xdr:col>
      <xdr:colOff>28575</xdr:colOff>
      <xdr:row>26</xdr:row>
      <xdr:rowOff>142875</xdr:rowOff>
    </xdr:to>
    <xdr:graphicFrame macro="">
      <xdr:nvGraphicFramePr>
        <xdr:cNvPr id="2" name="Diagramm 2">
          <a:extLst>
            <a:ext uri="{FF2B5EF4-FFF2-40B4-BE49-F238E27FC236}">
              <a16:creationId xmlns:a16="http://schemas.microsoft.com/office/drawing/2014/main" id="{D4CCC7C9-3D10-4434-9554-3A49915A41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7</xdr:row>
      <xdr:rowOff>57150</xdr:rowOff>
    </xdr:from>
    <xdr:to>
      <xdr:col>4</xdr:col>
      <xdr:colOff>666750</xdr:colOff>
      <xdr:row>21</xdr:row>
      <xdr:rowOff>133350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995BDAE-8CC8-4BBE-AF7E-13E7361771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609600</xdr:colOff>
      <xdr:row>7</xdr:row>
      <xdr:rowOff>66675</xdr:rowOff>
    </xdr:from>
    <xdr:to>
      <xdr:col>11</xdr:col>
      <xdr:colOff>609600</xdr:colOff>
      <xdr:row>21</xdr:row>
      <xdr:rowOff>142875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B09FFA3-EE10-4245-9B18-61AF0418B7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733425</xdr:colOff>
      <xdr:row>3</xdr:row>
      <xdr:rowOff>57150</xdr:rowOff>
    </xdr:from>
    <xdr:to>
      <xdr:col>13</xdr:col>
      <xdr:colOff>304800</xdr:colOff>
      <xdr:row>26</xdr:row>
      <xdr:rowOff>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28A30F2-FBE3-459E-BDA2-683A55F28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304799</xdr:colOff>
      <xdr:row>4</xdr:row>
      <xdr:rowOff>28575</xdr:rowOff>
    </xdr:from>
    <xdr:to>
      <xdr:col>14</xdr:col>
      <xdr:colOff>333374</xdr:colOff>
      <xdr:row>24</xdr:row>
      <xdr:rowOff>142875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49458D3-FE5E-4899-876C-CA65BAF7C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4</xdr:row>
      <xdr:rowOff>28576</xdr:rowOff>
    </xdr:from>
    <xdr:to>
      <xdr:col>13</xdr:col>
      <xdr:colOff>447674</xdr:colOff>
      <xdr:row>23</xdr:row>
      <xdr:rowOff>152401</xdr:rowOff>
    </xdr:to>
    <xdr:graphicFrame macro="">
      <xdr:nvGraphicFramePr>
        <xdr:cNvPr id="2" name="Diagramm 2">
          <a:extLst>
            <a:ext uri="{FF2B5EF4-FFF2-40B4-BE49-F238E27FC236}">
              <a16:creationId xmlns:a16="http://schemas.microsoft.com/office/drawing/2014/main" id="{95E48E72-F87E-4FBB-B1A9-329475815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</xdr:colOff>
      <xdr:row>19</xdr:row>
      <xdr:rowOff>14287</xdr:rowOff>
    </xdr:from>
    <xdr:to>
      <xdr:col>13</xdr:col>
      <xdr:colOff>14287</xdr:colOff>
      <xdr:row>33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FED07A-02B4-4E01-BD57-074AC100D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71.58254664352" createdVersion="7" refreshedVersion="7" minRefreshableVersion="3" recordCount="213" xr:uid="{3A99A5EE-7136-4984-ADB0-323C4CAFC8C1}">
  <cacheSource type="worksheet">
    <worksheetSource ref="A1:F214" sheet="Exporter_data"/>
  </cacheSource>
  <cacheFields count="7">
    <cacheField name="Order ID" numFmtId="0">
      <sharedItems containsSemiMixedTypes="0" containsString="0" containsNumber="1" containsInteger="1" minValue="1" maxValue="213"/>
    </cacheField>
    <cacheField name="Product" numFmtId="0">
      <sharedItems count="7">
        <s v="Carrots"/>
        <s v="Broccoli"/>
        <s v="Banana"/>
        <s v="Beans"/>
        <s v="Orange"/>
        <s v="Apple"/>
        <s v="Mango"/>
      </sharedItems>
    </cacheField>
    <cacheField name="Category" numFmtId="0">
      <sharedItems count="2">
        <s v="Vegetables"/>
        <s v="Fruit"/>
      </sharedItems>
    </cacheField>
    <cacheField name="Sales" numFmtId="3">
      <sharedItems containsSemiMixedTypes="0" containsString="0" containsNumber="1" containsInteger="1" minValue="107" maxValue="9990"/>
    </cacheField>
    <cacheField name="Date" numFmtId="14">
      <sharedItems containsSemiMixedTypes="0" containsNonDate="0" containsDate="1" containsString="0" minDate="2021-01-06T00:00:00" maxDate="2021-12-31T00:00:00" count="151">
        <d v="2021-01-06T00:00:00"/>
        <d v="2021-01-07T00:00:00"/>
        <d v="2021-01-08T00:00:00"/>
        <d v="2021-01-10T00:00:00"/>
        <d v="2021-01-11T00:00:00"/>
        <d v="2021-01-16T00:00:00"/>
        <d v="2021-01-18T00:00:00"/>
        <d v="2021-01-20T00:00:00"/>
        <d v="2021-01-22T00:00:00"/>
        <d v="2021-01-24T00:00:00"/>
        <d v="2021-01-27T00:00:00"/>
        <d v="2021-01-28T00:00:00"/>
        <d v="2021-01-30T00:00:00"/>
        <d v="2021-02-02T00:00:00"/>
        <d v="2021-02-04T00:00:00"/>
        <d v="2021-02-11T00:00:00"/>
        <d v="2021-02-14T00:00:00"/>
        <d v="2021-02-17T00:00:00"/>
        <d v="2021-02-18T00:00:00"/>
        <d v="2021-02-20T00:00:00"/>
        <d v="2021-02-21T00:00:00"/>
        <d v="2021-02-22T00:00:00"/>
        <d v="2021-02-23T00:00:00"/>
        <d v="2021-02-24T00:00:00"/>
        <d v="2021-02-25T00:00:00"/>
        <d v="2021-03-01T00:00:00"/>
        <d v="2021-03-04T00:00:00"/>
        <d v="2021-03-05T00:00:00"/>
        <d v="2021-03-15T00:00:00"/>
        <d v="2021-03-16T00:00:00"/>
        <d v="2021-03-19T00:00:00"/>
        <d v="2021-03-21T00:00:00"/>
        <d v="2021-03-22T00:00:00"/>
        <d v="2021-03-23T00:00:00"/>
        <d v="2021-03-24T00:00:00"/>
        <d v="2021-03-26T00:00:00"/>
        <d v="2021-03-29T00:00:00"/>
        <d v="2021-03-30T00:00:00"/>
        <d v="2021-04-01T00:00:00"/>
        <d v="2021-04-03T00:00:00"/>
        <d v="2021-04-06T00:00:00"/>
        <d v="2021-04-12T00:00:00"/>
        <d v="2021-04-17T00:00:00"/>
        <d v="2021-04-18T00:00:00"/>
        <d v="2021-04-21T00:00:00"/>
        <d v="2021-04-22T00:00:00"/>
        <d v="2021-04-23T00:00:00"/>
        <d v="2021-04-25T00:00:00"/>
        <d v="2021-04-27T00:00:00"/>
        <d v="2021-04-30T00:00:00"/>
        <d v="2021-05-01T00:00:00"/>
        <d v="2021-05-02T00:00:00"/>
        <d v="2021-05-03T00:00:00"/>
        <d v="2021-05-05T00:00:00"/>
        <d v="2021-05-06T00:00:00"/>
        <d v="2021-05-08T00:00:00"/>
        <d v="2021-05-12T00:00:00"/>
        <d v="2021-05-14T00:00:00"/>
        <d v="2021-05-15T00:00:00"/>
        <d v="2021-05-16T00:00:00"/>
        <d v="2021-05-18T00:00:00"/>
        <d v="2021-05-19T00:00:00"/>
        <d v="2021-05-20T00:00:00"/>
        <d v="2021-05-22T00:00:00"/>
        <d v="2021-05-23T00:00:00"/>
        <d v="2021-05-25T00:00:00"/>
        <d v="2021-05-26T00:00:00"/>
        <d v="2021-05-27T00:00:00"/>
        <d v="2021-05-28T00:00:00"/>
        <d v="2021-05-29T00:00:00"/>
        <d v="2021-05-30T00:00:00"/>
        <d v="2021-06-04T00:00:00"/>
        <d v="2021-06-10T00:00:00"/>
        <d v="2021-06-11T00:00:00"/>
        <d v="2021-06-20T00:00:00"/>
        <d v="2021-06-23T00:00:00"/>
        <d v="2021-06-25T00:00:00"/>
        <d v="2021-06-26T00:00:00"/>
        <d v="2021-06-27T00:00:00"/>
        <d v="2021-07-02T00:00:00"/>
        <d v="2021-07-05T00:00:00"/>
        <d v="2021-07-07T00:00:00"/>
        <d v="2021-07-11T00:00:00"/>
        <d v="2021-07-13T00:00:00"/>
        <d v="2021-07-20T00:00:00"/>
        <d v="2021-07-22T00:00:00"/>
        <d v="2021-07-23T00:00:00"/>
        <d v="2021-07-25T00:00:00"/>
        <d v="2021-07-28T00:00:00"/>
        <d v="2021-07-29T00:00:00"/>
        <d v="2021-07-30T00:00:00"/>
        <d v="2021-07-31T00:00:00"/>
        <d v="2021-08-01T00:00:00"/>
        <d v="2021-08-03T00:00:00"/>
        <d v="2021-08-12T00:00:00"/>
        <d v="2021-08-13T00:00:00"/>
        <d v="2021-08-19T00:00:00"/>
        <d v="2021-08-23T00:00:00"/>
        <d v="2021-08-24T00:00:00"/>
        <d v="2021-08-25T00:00:00"/>
        <d v="2021-08-27T00:00:00"/>
        <d v="2021-08-28T00:00:00"/>
        <d v="2021-08-29T00:00:00"/>
        <d v="2021-09-01T00:00:00"/>
        <d v="2021-09-02T00:00:00"/>
        <d v="2021-09-05T00:00:00"/>
        <d v="2021-09-07T00:00:00"/>
        <d v="2021-09-08T00:00:00"/>
        <d v="2021-09-09T00:00:00"/>
        <d v="2021-09-11T00:00:00"/>
        <d v="2021-09-15T00:00:00"/>
        <d v="2021-09-18T00:00:00"/>
        <d v="2021-09-19T00:00:00"/>
        <d v="2021-09-20T00:00:00"/>
        <d v="2021-09-25T00:00:00"/>
        <d v="2021-09-26T00:00:00"/>
        <d v="2021-09-27T00:00:00"/>
        <d v="2021-09-29T00:00:00"/>
        <d v="2021-10-03T00:00:00"/>
        <d v="2021-10-04T00:00:00"/>
        <d v="2021-10-07T00:00:00"/>
        <d v="2021-10-10T00:00:00"/>
        <d v="2021-10-16T00:00:00"/>
        <d v="2021-10-23T00:00:00"/>
        <d v="2021-10-25T00:00:00"/>
        <d v="2021-10-26T00:00:00"/>
        <d v="2021-11-02T00:00:00"/>
        <d v="2021-11-03T00:00:00"/>
        <d v="2021-11-09T00:00:00"/>
        <d v="2021-11-12T00:00:00"/>
        <d v="2021-11-15T00:00:00"/>
        <d v="2021-11-25T00:00:00"/>
        <d v="2021-11-26T00:00:00"/>
        <d v="2021-11-28T00:00:00"/>
        <d v="2021-11-29T00:00:00"/>
        <d v="2021-11-30T00:00:00"/>
        <d v="2021-12-02T00:00:00"/>
        <d v="2021-12-04T00:00:00"/>
        <d v="2021-12-05T00:00:00"/>
        <d v="2021-12-06T00:00:00"/>
        <d v="2021-12-12T00:00:00"/>
        <d v="2021-12-15T00:00:00"/>
        <d v="2021-12-16T00:00:00"/>
        <d v="2021-12-18T00:00:00"/>
        <d v="2021-12-19T00:00:00"/>
        <d v="2021-12-20T00:00:00"/>
        <d v="2021-12-22T00:00:00"/>
        <d v="2021-12-25T00:00:00"/>
        <d v="2021-12-28T00:00:00"/>
        <d v="2021-12-29T00:00:00"/>
        <d v="2021-12-30T00:00:00"/>
      </sharedItems>
      <fieldGroup par="6" base="4">
        <rangePr groupBy="months" startDate="2021-01-06T00:00:00" endDate="2021-12-31T00:00:00"/>
        <groupItems count="14">
          <s v="&lt;1/6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2/31/2021"/>
        </groupItems>
      </fieldGroup>
    </cacheField>
    <cacheField name="Country" numFmtId="0">
      <sharedItems count="7">
        <s v="United States"/>
        <s v="United Kingdom"/>
        <s v="Canada"/>
        <s v="Germany"/>
        <s v="Australia"/>
        <s v="New Zealand"/>
        <s v="France"/>
      </sharedItems>
    </cacheField>
    <cacheField name="Quarters" numFmtId="0" databaseField="0">
      <fieldGroup base="4">
        <rangePr groupBy="quarters" startDate="2021-01-06T00:00:00" endDate="2021-12-31T00:00:00"/>
        <groupItems count="6">
          <s v="&lt;1/6/2021"/>
          <s v="Qtr1"/>
          <s v="Qtr2"/>
          <s v="Qtr3"/>
          <s v="Qtr4"/>
          <s v="&gt;12/31/20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81.573114699073" createdVersion="7" refreshedVersion="7" minRefreshableVersion="3" recordCount="1000" xr:uid="{734BA556-A9B2-418B-9EE6-A39D6B240F2F}">
  <cacheSource type="worksheet">
    <worksheetSource ref="A1:G1001" sheet="Exped_data"/>
  </cacheSource>
  <cacheFields count="7">
    <cacheField name="Transid" numFmtId="0">
      <sharedItems containsSemiMixedTypes="0" containsString="0" containsNumber="1" containsInteger="1" minValue="1" maxValue="1000"/>
    </cacheField>
    <cacheField name="WHEN" numFmtId="14">
      <sharedItems containsSemiMixedTypes="0" containsNonDate="0" containsDate="1" containsString="0" minDate="2002-01-03T00:00:00" maxDate="2003-01-01T00:00:00" count="339">
        <d v="2002-11-30T00:00:00"/>
        <d v="2002-10-20T00:00:00"/>
        <d v="2002-11-07T00:00:00"/>
        <d v="2002-07-28T00:00:00"/>
        <d v="2002-08-05T00:00:00"/>
        <d v="2002-08-07T00:00:00"/>
        <d v="2002-06-27T00:00:00"/>
        <d v="2002-05-11T00:00:00"/>
        <d v="2002-11-03T00:00:00"/>
        <d v="2002-10-19T00:00:00"/>
        <d v="2002-07-16T00:00:00"/>
        <d v="2002-09-14T00:00:00"/>
        <d v="2002-12-20T00:00:00"/>
        <d v="2002-10-25T00:00:00"/>
        <d v="2002-03-30T00:00:00"/>
        <d v="2002-09-07T00:00:00"/>
        <d v="2002-07-30T00:00:00"/>
        <d v="2002-12-13T00:00:00"/>
        <d v="2002-04-29T00:00:00"/>
        <d v="2002-07-10T00:00:00"/>
        <d v="2002-02-07T00:00:00"/>
        <d v="2002-01-25T00:00:00"/>
        <d v="2002-09-15T00:00:00"/>
        <d v="2002-03-12T00:00:00"/>
        <d v="2002-06-30T00:00:00"/>
        <d v="2002-04-27T00:00:00"/>
        <d v="2002-08-18T00:00:00"/>
        <d v="2002-09-08T00:00:00"/>
        <d v="2002-10-04T00:00:00"/>
        <d v="2002-11-28T00:00:00"/>
        <d v="2002-01-17T00:00:00"/>
        <d v="2002-07-14T00:00:00"/>
        <d v="2002-11-06T00:00:00"/>
        <d v="2002-12-04T00:00:00"/>
        <d v="2002-11-04T00:00:00"/>
        <d v="2002-04-28T00:00:00"/>
        <d v="2002-09-25T00:00:00"/>
        <d v="2002-12-03T00:00:00"/>
        <d v="2002-05-21T00:00:00"/>
        <d v="2002-01-28T00:00:00"/>
        <d v="2002-01-09T00:00:00"/>
        <d v="2002-02-27T00:00:00"/>
        <d v="2002-01-18T00:00:00"/>
        <d v="2002-04-04T00:00:00"/>
        <d v="2002-06-08T00:00:00"/>
        <d v="2002-08-12T00:00:00"/>
        <d v="2002-02-05T00:00:00"/>
        <d v="2002-08-31T00:00:00"/>
        <d v="2002-05-22T00:00:00"/>
        <d v="2002-04-21T00:00:00"/>
        <d v="2002-06-05T00:00:00"/>
        <d v="2002-02-10T00:00:00"/>
        <d v="2002-12-10T00:00:00"/>
        <d v="2002-05-03T00:00:00"/>
        <d v="2002-10-15T00:00:00"/>
        <d v="2002-04-17T00:00:00"/>
        <d v="2002-05-30T00:00:00"/>
        <d v="2002-04-18T00:00:00"/>
        <d v="2002-12-01T00:00:00"/>
        <d v="2002-10-18T00:00:00"/>
        <d v="2002-02-18T00:00:00"/>
        <d v="2002-05-19T00:00:00"/>
        <d v="2002-07-03T00:00:00"/>
        <d v="2002-11-20T00:00:00"/>
        <d v="2002-03-24T00:00:00"/>
        <d v="2002-02-24T00:00:00"/>
        <d v="2002-12-23T00:00:00"/>
        <d v="2002-08-28T00:00:00"/>
        <d v="2002-11-18T00:00:00"/>
        <d v="2002-10-14T00:00:00"/>
        <d v="2002-05-05T00:00:00"/>
        <d v="2002-05-14T00:00:00"/>
        <d v="2002-09-05T00:00:00"/>
        <d v="2002-07-31T00:00:00"/>
        <d v="2002-12-16T00:00:00"/>
        <d v="2002-11-01T00:00:00"/>
        <d v="2002-03-04T00:00:00"/>
        <d v="2002-10-16T00:00:00"/>
        <d v="2002-06-02T00:00:00"/>
        <d v="2002-04-15T00:00:00"/>
        <d v="2002-05-15T00:00:00"/>
        <d v="2002-05-27T00:00:00"/>
        <d v="2002-08-26T00:00:00"/>
        <d v="2002-09-26T00:00:00"/>
        <d v="2002-02-08T00:00:00"/>
        <d v="2002-06-26T00:00:00"/>
        <d v="2002-01-07T00:00:00"/>
        <d v="2002-01-22T00:00:00"/>
        <d v="2002-09-20T00:00:00"/>
        <d v="2002-03-03T00:00:00"/>
        <d v="2002-01-24T00:00:00"/>
        <d v="2002-05-18T00:00:00"/>
        <d v="2002-12-19T00:00:00"/>
        <d v="2002-08-01T00:00:00"/>
        <d v="2002-11-09T00:00:00"/>
        <d v="2002-06-07T00:00:00"/>
        <d v="2002-07-17T00:00:00"/>
        <d v="2002-12-07T00:00:00"/>
        <d v="2002-02-15T00:00:00"/>
        <d v="2002-04-19T00:00:00"/>
        <d v="2002-07-07T00:00:00"/>
        <d v="2002-05-26T00:00:00"/>
        <d v="2002-01-03T00:00:00"/>
        <d v="2002-06-25T00:00:00"/>
        <d v="2002-01-10T00:00:00"/>
        <d v="2002-06-01T00:00:00"/>
        <d v="2002-11-10T00:00:00"/>
        <d v="2002-09-28T00:00:00"/>
        <d v="2002-06-28T00:00:00"/>
        <d v="2002-01-31T00:00:00"/>
        <d v="2002-04-07T00:00:00"/>
        <d v="2002-11-13T00:00:00"/>
        <d v="2002-06-16T00:00:00"/>
        <d v="2002-07-13T00:00:00"/>
        <d v="2002-03-19T00:00:00"/>
        <d v="2002-08-08T00:00:00"/>
        <d v="2002-01-06T00:00:00"/>
        <d v="2002-03-05T00:00:00"/>
        <d v="2002-11-25T00:00:00"/>
        <d v="2002-08-30T00:00:00"/>
        <d v="2002-02-17T00:00:00"/>
        <d v="2002-05-17T00:00:00"/>
        <d v="2002-06-12T00:00:00"/>
        <d v="2002-03-17T00:00:00"/>
        <d v="2002-02-12T00:00:00"/>
        <d v="2002-03-09T00:00:00"/>
        <d v="2002-01-15T00:00:00"/>
        <d v="2002-11-22T00:00:00"/>
        <d v="2002-10-27T00:00:00"/>
        <d v="2002-05-04T00:00:00"/>
        <d v="2002-04-09T00:00:00"/>
        <d v="2002-11-12T00:00:00"/>
        <d v="2002-11-21T00:00:00"/>
        <d v="2002-04-06T00:00:00"/>
        <d v="2002-08-04T00:00:00"/>
        <d v="2002-10-22T00:00:00"/>
        <d v="2002-07-06T00:00:00"/>
        <d v="2002-08-20T00:00:00"/>
        <d v="2002-05-02T00:00:00"/>
        <d v="2002-03-29T00:00:00"/>
        <d v="2002-12-18T00:00:00"/>
        <d v="2002-07-05T00:00:00"/>
        <d v="2002-07-02T00:00:00"/>
        <d v="2002-06-20T00:00:00"/>
        <d v="2002-03-10T00:00:00"/>
        <d v="2002-05-31T00:00:00"/>
        <d v="2002-06-10T00:00:00"/>
        <d v="2002-08-09T00:00:00"/>
        <d v="2002-09-24T00:00:00"/>
        <d v="2002-01-30T00:00:00"/>
        <d v="2002-09-17T00:00:00"/>
        <d v="2002-08-10T00:00:00"/>
        <d v="2002-08-23T00:00:00"/>
        <d v="2002-02-16T00:00:00"/>
        <d v="2002-02-11T00:00:00"/>
        <d v="2002-06-03T00:00:00"/>
        <d v="2002-05-25T00:00:00"/>
        <d v="2002-06-19T00:00:00"/>
        <d v="2002-01-13T00:00:00"/>
        <d v="2002-06-14T00:00:00"/>
        <d v="2002-07-29T00:00:00"/>
        <d v="2002-12-29T00:00:00"/>
        <d v="2002-08-14T00:00:00"/>
        <d v="2002-01-14T00:00:00"/>
        <d v="2002-04-08T00:00:00"/>
        <d v="2002-01-11T00:00:00"/>
        <d v="2002-06-17T00:00:00"/>
        <d v="2002-12-30T00:00:00"/>
        <d v="2002-02-22T00:00:00"/>
        <d v="2002-09-29T00:00:00"/>
        <d v="2002-07-18T00:00:00"/>
        <d v="2002-12-31T00:00:00"/>
        <d v="2002-10-05T00:00:00"/>
        <d v="2002-05-23T00:00:00"/>
        <d v="2002-11-19T00:00:00"/>
        <d v="2002-04-23T00:00:00"/>
        <d v="2002-06-23T00:00:00"/>
        <d v="2002-03-15T00:00:00"/>
        <d v="2002-05-16T00:00:00"/>
        <d v="2002-05-08T00:00:00"/>
        <d v="2002-09-22T00:00:00"/>
        <d v="2002-05-28T00:00:00"/>
        <d v="2002-02-03T00:00:00"/>
        <d v="2002-04-02T00:00:00"/>
        <d v="2002-01-26T00:00:00"/>
        <d v="2002-08-16T00:00:00"/>
        <d v="2002-02-26T00:00:00"/>
        <d v="2002-06-09T00:00:00"/>
        <d v="2002-05-29T00:00:00"/>
        <d v="2002-08-21T00:00:00"/>
        <d v="2002-01-23T00:00:00"/>
        <d v="2002-04-11T00:00:00"/>
        <d v="2002-12-28T00:00:00"/>
        <d v="2002-07-09T00:00:00"/>
        <d v="2002-06-24T00:00:00"/>
        <d v="2002-10-10T00:00:00"/>
        <d v="2002-09-27T00:00:00"/>
        <d v="2002-03-26T00:00:00"/>
        <d v="2002-02-09T00:00:00"/>
        <d v="2002-07-23T00:00:00"/>
        <d v="2002-08-15T00:00:00"/>
        <d v="2002-02-13T00:00:00"/>
        <d v="2002-10-01T00:00:00"/>
        <d v="2002-07-21T00:00:00"/>
        <d v="2002-04-22T00:00:00"/>
        <d v="2002-08-17T00:00:00"/>
        <d v="2002-02-21T00:00:00"/>
        <d v="2002-11-11T00:00:00"/>
        <d v="2002-04-14T00:00:00"/>
        <d v="2002-09-19T00:00:00"/>
        <d v="2002-03-22T00:00:00"/>
        <d v="2002-12-02T00:00:00"/>
        <d v="2002-03-08T00:00:00"/>
        <d v="2002-02-25T00:00:00"/>
        <d v="2002-11-08T00:00:00"/>
        <d v="2002-08-02T00:00:00"/>
        <d v="2002-09-10T00:00:00"/>
        <d v="2002-06-11T00:00:00"/>
        <d v="2002-03-21T00:00:00"/>
        <d v="2002-04-24T00:00:00"/>
        <d v="2002-12-17T00:00:00"/>
        <d v="2002-06-04T00:00:00"/>
        <d v="2002-02-28T00:00:00"/>
        <d v="2002-01-08T00:00:00"/>
        <d v="2002-07-11T00:00:00"/>
        <d v="2002-11-15T00:00:00"/>
        <d v="2002-02-19T00:00:00"/>
        <d v="2002-03-14T00:00:00"/>
        <d v="2002-05-13T00:00:00"/>
        <d v="2002-10-24T00:00:00"/>
        <d v="2002-07-20T00:00:00"/>
        <d v="2002-08-29T00:00:00"/>
        <d v="2002-04-01T00:00:00"/>
        <d v="2002-03-11T00:00:00"/>
        <d v="2002-11-24T00:00:00"/>
        <d v="2002-11-26T00:00:00"/>
        <d v="2002-03-18T00:00:00"/>
        <d v="2002-01-20T00:00:00"/>
        <d v="2002-09-13T00:00:00"/>
        <d v="2002-05-24T00:00:00"/>
        <d v="2002-05-12T00:00:00"/>
        <d v="2002-11-27T00:00:00"/>
        <d v="2002-05-01T00:00:00"/>
        <d v="2002-06-22T00:00:00"/>
        <d v="2002-03-20T00:00:00"/>
        <d v="2002-04-05T00:00:00"/>
        <d v="2002-08-03T00:00:00"/>
        <d v="2002-01-27T00:00:00"/>
        <d v="2002-04-20T00:00:00"/>
        <d v="2002-06-06T00:00:00"/>
        <d v="2002-12-21T00:00:00"/>
        <d v="2002-07-27T00:00:00"/>
        <d v="2002-09-21T00:00:00"/>
        <d v="2002-05-09T00:00:00"/>
        <d v="2002-03-31T00:00:00"/>
        <d v="2002-10-31T00:00:00"/>
        <d v="2002-09-30T00:00:00"/>
        <d v="2002-03-07T00:00:00"/>
        <d v="2002-12-24T00:00:00"/>
        <d v="2002-01-12T00:00:00"/>
        <d v="2002-09-03T00:00:00"/>
        <d v="2002-08-27T00:00:00"/>
        <d v="2002-01-29T00:00:00"/>
        <d v="2002-10-02T00:00:00"/>
        <d v="2002-11-16T00:00:00"/>
        <d v="2002-07-01T00:00:00"/>
        <d v="2002-11-17T00:00:00"/>
        <d v="2002-08-22T00:00:00"/>
        <d v="2002-09-09T00:00:00"/>
        <d v="2002-08-19T00:00:00"/>
        <d v="2002-08-25T00:00:00"/>
        <d v="2002-03-25T00:00:00"/>
        <d v="2002-12-05T00:00:00"/>
        <d v="2002-02-20T00:00:00"/>
        <d v="2002-10-29T00:00:00"/>
        <d v="2002-05-10T00:00:00"/>
        <d v="2002-09-01T00:00:00"/>
        <d v="2002-05-20T00:00:00"/>
        <d v="2002-09-23T00:00:00"/>
        <d v="2002-03-06T00:00:00"/>
        <d v="2002-02-02T00:00:00"/>
        <d v="2002-03-13T00:00:00"/>
        <d v="2002-01-21T00:00:00"/>
        <d v="2002-04-13T00:00:00"/>
        <d v="2002-08-06T00:00:00"/>
        <d v="2002-04-12T00:00:00"/>
        <d v="2002-06-13T00:00:00"/>
        <d v="2002-10-26T00:00:00"/>
        <d v="2002-10-08T00:00:00"/>
        <d v="2002-05-06T00:00:00"/>
        <d v="2002-12-25T00:00:00"/>
        <d v="2002-10-12T00:00:00"/>
        <d v="2002-10-21T00:00:00"/>
        <d v="2002-09-02T00:00:00"/>
        <d v="2002-03-23T00:00:00"/>
        <d v="2002-08-13T00:00:00"/>
        <d v="2002-10-13T00:00:00"/>
        <d v="2002-07-22T00:00:00"/>
        <d v="2002-07-24T00:00:00"/>
        <d v="2002-10-23T00:00:00"/>
        <d v="2002-04-10T00:00:00"/>
        <d v="2002-06-15T00:00:00"/>
        <d v="2002-10-11T00:00:00"/>
        <d v="2002-12-09T00:00:00"/>
        <d v="2002-12-22T00:00:00"/>
        <d v="2002-01-16T00:00:00"/>
        <d v="2002-12-08T00:00:00"/>
        <d v="2002-10-06T00:00:00"/>
        <d v="2002-04-25T00:00:00"/>
        <d v="2002-05-07T00:00:00"/>
        <d v="2002-07-08T00:00:00"/>
        <d v="2002-12-15T00:00:00"/>
        <d v="2002-10-30T00:00:00"/>
        <d v="2002-01-19T00:00:00"/>
        <d v="2002-06-21T00:00:00"/>
        <d v="2002-01-05T00:00:00"/>
        <d v="2002-11-29T00:00:00"/>
        <d v="2002-12-14T00:00:00"/>
        <d v="2002-10-09T00:00:00"/>
        <d v="2002-12-06T00:00:00"/>
        <d v="2002-12-12T00:00:00"/>
        <d v="2002-06-29T00:00:00"/>
        <d v="2002-07-15T00:00:00"/>
        <d v="2002-03-27T00:00:00"/>
        <d v="2002-11-02T00:00:00"/>
        <d v="2002-04-30T00:00:00"/>
        <d v="2002-02-01T00:00:00"/>
        <d v="2002-10-28T00:00:00"/>
        <d v="2002-11-14T00:00:00"/>
        <d v="2002-03-02T00:00:00"/>
        <d v="2002-09-11T00:00:00"/>
        <d v="2002-09-04T00:00:00"/>
        <d v="2002-12-26T00:00:00"/>
        <d v="2002-07-26T00:00:00"/>
        <d v="2002-04-26T00:00:00"/>
        <d v="2002-07-12T00:00:00"/>
        <d v="2002-10-03T00:00:00"/>
        <d v="2002-02-06T00:00:00"/>
        <d v="2002-11-23T00:00:00"/>
      </sharedItems>
      <fieldGroup base="1">
        <rangePr groupBy="quarters" startDate="2002-01-03T00:00:00" endDate="2003-01-01T00:00:00"/>
        <groupItems count="6">
          <s v="&lt;1/3/2002"/>
          <s v="Qtr1"/>
          <s v="Qtr2"/>
          <s v="Qtr3"/>
          <s v="Qtr4"/>
          <s v="&gt;1/1/2003"/>
        </groupItems>
      </fieldGroup>
    </cacheField>
    <cacheField name="WHERE" numFmtId="1">
      <sharedItems count="5">
        <s v="Paris"/>
        <s v="London"/>
        <s v="New York"/>
        <s v="Tokyo"/>
        <s v="Sydney"/>
      </sharedItems>
    </cacheField>
    <cacheField name="WHAT" numFmtId="1">
      <sharedItems count="10">
        <s v="Exploring in 10 Easy Lessons"/>
        <s v="Camel saddle"/>
        <s v="Compass"/>
        <s v="Geo positioning system"/>
        <s v="Hammock"/>
        <s v="Boots - snakeproof"/>
        <s v="How to Win Foreign Friends"/>
        <s v="Map case"/>
        <s v="Elephant polo stick"/>
        <s v="Hat - polar explorer"/>
      </sharedItems>
    </cacheField>
    <cacheField name="HOW" numFmtId="1">
      <sharedItems count="3">
        <s v="Store"/>
        <s v="Catalog"/>
        <s v="Web"/>
      </sharedItems>
    </cacheField>
    <cacheField name="QUANTITY" numFmtId="1">
      <sharedItems containsSemiMixedTypes="0" containsString="0" containsNumber="1" containsInteger="1" minValue="1" maxValue="5"/>
    </cacheField>
    <cacheField name="REVENUE" numFmtId="1">
      <sharedItems containsSemiMixedTypes="0" containsString="0" containsNumber="1" containsInteger="1" minValue="8" maxValue="2990"/>
    </cacheField>
  </cacheFields>
  <extLst>
    <ext xmlns:x14="http://schemas.microsoft.com/office/spreadsheetml/2009/9/main" uri="{725AE2AE-9491-48be-B2B4-4EB974FC3084}">
      <x14:pivotCacheDefinition pivotCacheId="98022415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3">
  <r>
    <n v="1"/>
    <x v="0"/>
    <x v="0"/>
    <n v="4270"/>
    <x v="0"/>
    <x v="0"/>
  </r>
  <r>
    <n v="2"/>
    <x v="1"/>
    <x v="0"/>
    <n v="8239"/>
    <x v="1"/>
    <x v="1"/>
  </r>
  <r>
    <n v="3"/>
    <x v="2"/>
    <x v="1"/>
    <n v="617"/>
    <x v="2"/>
    <x v="0"/>
  </r>
  <r>
    <n v="4"/>
    <x v="2"/>
    <x v="1"/>
    <n v="8384"/>
    <x v="3"/>
    <x v="2"/>
  </r>
  <r>
    <n v="5"/>
    <x v="3"/>
    <x v="0"/>
    <n v="2626"/>
    <x v="3"/>
    <x v="3"/>
  </r>
  <r>
    <n v="6"/>
    <x v="4"/>
    <x v="1"/>
    <n v="3610"/>
    <x v="4"/>
    <x v="0"/>
  </r>
  <r>
    <n v="7"/>
    <x v="1"/>
    <x v="0"/>
    <n v="9062"/>
    <x v="4"/>
    <x v="4"/>
  </r>
  <r>
    <n v="8"/>
    <x v="2"/>
    <x v="1"/>
    <n v="6906"/>
    <x v="5"/>
    <x v="5"/>
  </r>
  <r>
    <n v="9"/>
    <x v="5"/>
    <x v="1"/>
    <n v="2417"/>
    <x v="5"/>
    <x v="6"/>
  </r>
  <r>
    <n v="10"/>
    <x v="5"/>
    <x v="1"/>
    <n v="7431"/>
    <x v="5"/>
    <x v="2"/>
  </r>
  <r>
    <n v="11"/>
    <x v="2"/>
    <x v="1"/>
    <n v="8250"/>
    <x v="5"/>
    <x v="3"/>
  </r>
  <r>
    <n v="12"/>
    <x v="1"/>
    <x v="0"/>
    <n v="7012"/>
    <x v="6"/>
    <x v="0"/>
  </r>
  <r>
    <n v="13"/>
    <x v="0"/>
    <x v="0"/>
    <n v="1903"/>
    <x v="7"/>
    <x v="3"/>
  </r>
  <r>
    <n v="14"/>
    <x v="1"/>
    <x v="0"/>
    <n v="2824"/>
    <x v="8"/>
    <x v="2"/>
  </r>
  <r>
    <n v="15"/>
    <x v="5"/>
    <x v="1"/>
    <n v="6946"/>
    <x v="9"/>
    <x v="6"/>
  </r>
  <r>
    <n v="16"/>
    <x v="2"/>
    <x v="1"/>
    <n v="2320"/>
    <x v="10"/>
    <x v="1"/>
  </r>
  <r>
    <n v="17"/>
    <x v="2"/>
    <x v="1"/>
    <n v="2116"/>
    <x v="11"/>
    <x v="0"/>
  </r>
  <r>
    <n v="18"/>
    <x v="2"/>
    <x v="1"/>
    <n v="1135"/>
    <x v="12"/>
    <x v="1"/>
  </r>
  <r>
    <n v="19"/>
    <x v="1"/>
    <x v="0"/>
    <n v="3595"/>
    <x v="12"/>
    <x v="1"/>
  </r>
  <r>
    <n v="20"/>
    <x v="5"/>
    <x v="1"/>
    <n v="1161"/>
    <x v="13"/>
    <x v="0"/>
  </r>
  <r>
    <n v="21"/>
    <x v="4"/>
    <x v="1"/>
    <n v="2256"/>
    <x v="14"/>
    <x v="6"/>
  </r>
  <r>
    <n v="22"/>
    <x v="2"/>
    <x v="1"/>
    <n v="1004"/>
    <x v="15"/>
    <x v="5"/>
  </r>
  <r>
    <n v="23"/>
    <x v="2"/>
    <x v="1"/>
    <n v="3642"/>
    <x v="16"/>
    <x v="2"/>
  </r>
  <r>
    <n v="24"/>
    <x v="2"/>
    <x v="1"/>
    <n v="4582"/>
    <x v="17"/>
    <x v="0"/>
  </r>
  <r>
    <n v="25"/>
    <x v="3"/>
    <x v="0"/>
    <n v="3559"/>
    <x v="17"/>
    <x v="1"/>
  </r>
  <r>
    <n v="26"/>
    <x v="0"/>
    <x v="0"/>
    <n v="5154"/>
    <x v="17"/>
    <x v="4"/>
  </r>
  <r>
    <n v="27"/>
    <x v="6"/>
    <x v="1"/>
    <n v="7388"/>
    <x v="18"/>
    <x v="6"/>
  </r>
  <r>
    <n v="28"/>
    <x v="3"/>
    <x v="0"/>
    <n v="7163"/>
    <x v="18"/>
    <x v="0"/>
  </r>
  <r>
    <n v="29"/>
    <x v="3"/>
    <x v="0"/>
    <n v="5101"/>
    <x v="19"/>
    <x v="3"/>
  </r>
  <r>
    <n v="30"/>
    <x v="5"/>
    <x v="1"/>
    <n v="7602"/>
    <x v="20"/>
    <x v="6"/>
  </r>
  <r>
    <n v="31"/>
    <x v="6"/>
    <x v="1"/>
    <n v="1641"/>
    <x v="21"/>
    <x v="0"/>
  </r>
  <r>
    <n v="32"/>
    <x v="5"/>
    <x v="1"/>
    <n v="8892"/>
    <x v="22"/>
    <x v="4"/>
  </r>
  <r>
    <n v="33"/>
    <x v="5"/>
    <x v="1"/>
    <n v="2060"/>
    <x v="23"/>
    <x v="6"/>
  </r>
  <r>
    <n v="34"/>
    <x v="1"/>
    <x v="0"/>
    <n v="1557"/>
    <x v="24"/>
    <x v="3"/>
  </r>
  <r>
    <n v="35"/>
    <x v="5"/>
    <x v="1"/>
    <n v="6509"/>
    <x v="25"/>
    <x v="6"/>
  </r>
  <r>
    <n v="36"/>
    <x v="5"/>
    <x v="1"/>
    <n v="5718"/>
    <x v="26"/>
    <x v="4"/>
  </r>
  <r>
    <n v="37"/>
    <x v="5"/>
    <x v="1"/>
    <n v="7655"/>
    <x v="27"/>
    <x v="0"/>
  </r>
  <r>
    <n v="38"/>
    <x v="0"/>
    <x v="0"/>
    <n v="9116"/>
    <x v="27"/>
    <x v="1"/>
  </r>
  <r>
    <n v="39"/>
    <x v="2"/>
    <x v="1"/>
    <n v="2795"/>
    <x v="28"/>
    <x v="0"/>
  </r>
  <r>
    <n v="40"/>
    <x v="2"/>
    <x v="1"/>
    <n v="5084"/>
    <x v="28"/>
    <x v="0"/>
  </r>
  <r>
    <n v="41"/>
    <x v="0"/>
    <x v="0"/>
    <n v="8941"/>
    <x v="28"/>
    <x v="1"/>
  </r>
  <r>
    <n v="42"/>
    <x v="1"/>
    <x v="0"/>
    <n v="5341"/>
    <x v="29"/>
    <x v="6"/>
  </r>
  <r>
    <n v="43"/>
    <x v="2"/>
    <x v="1"/>
    <n v="135"/>
    <x v="30"/>
    <x v="2"/>
  </r>
  <r>
    <n v="44"/>
    <x v="2"/>
    <x v="1"/>
    <n v="9400"/>
    <x v="30"/>
    <x v="4"/>
  </r>
  <r>
    <n v="45"/>
    <x v="3"/>
    <x v="0"/>
    <n v="6045"/>
    <x v="31"/>
    <x v="3"/>
  </r>
  <r>
    <n v="46"/>
    <x v="5"/>
    <x v="1"/>
    <n v="5820"/>
    <x v="32"/>
    <x v="5"/>
  </r>
  <r>
    <n v="47"/>
    <x v="4"/>
    <x v="1"/>
    <n v="8887"/>
    <x v="33"/>
    <x v="3"/>
  </r>
  <r>
    <n v="48"/>
    <x v="4"/>
    <x v="1"/>
    <n v="6982"/>
    <x v="34"/>
    <x v="0"/>
  </r>
  <r>
    <n v="49"/>
    <x v="2"/>
    <x v="1"/>
    <n v="4029"/>
    <x v="35"/>
    <x v="4"/>
  </r>
  <r>
    <n v="50"/>
    <x v="0"/>
    <x v="0"/>
    <n v="3665"/>
    <x v="35"/>
    <x v="3"/>
  </r>
  <r>
    <n v="51"/>
    <x v="2"/>
    <x v="1"/>
    <n v="4781"/>
    <x v="36"/>
    <x v="6"/>
  </r>
  <r>
    <n v="52"/>
    <x v="6"/>
    <x v="1"/>
    <n v="3663"/>
    <x v="37"/>
    <x v="4"/>
  </r>
  <r>
    <n v="53"/>
    <x v="5"/>
    <x v="1"/>
    <n v="6331"/>
    <x v="38"/>
    <x v="6"/>
  </r>
  <r>
    <n v="54"/>
    <x v="5"/>
    <x v="1"/>
    <n v="4364"/>
    <x v="38"/>
    <x v="2"/>
  </r>
  <r>
    <n v="55"/>
    <x v="0"/>
    <x v="0"/>
    <n v="607"/>
    <x v="39"/>
    <x v="1"/>
  </r>
  <r>
    <n v="56"/>
    <x v="2"/>
    <x v="1"/>
    <n v="1054"/>
    <x v="40"/>
    <x v="5"/>
  </r>
  <r>
    <n v="57"/>
    <x v="0"/>
    <x v="0"/>
    <n v="7659"/>
    <x v="40"/>
    <x v="0"/>
  </r>
  <r>
    <n v="58"/>
    <x v="1"/>
    <x v="0"/>
    <n v="277"/>
    <x v="41"/>
    <x v="3"/>
  </r>
  <r>
    <n v="59"/>
    <x v="2"/>
    <x v="1"/>
    <n v="235"/>
    <x v="42"/>
    <x v="0"/>
  </r>
  <r>
    <n v="60"/>
    <x v="4"/>
    <x v="1"/>
    <n v="1113"/>
    <x v="43"/>
    <x v="4"/>
  </r>
  <r>
    <n v="61"/>
    <x v="5"/>
    <x v="1"/>
    <n v="1128"/>
    <x v="44"/>
    <x v="0"/>
  </r>
  <r>
    <n v="62"/>
    <x v="1"/>
    <x v="0"/>
    <n v="9231"/>
    <x v="45"/>
    <x v="2"/>
  </r>
  <r>
    <n v="63"/>
    <x v="2"/>
    <x v="1"/>
    <n v="4387"/>
    <x v="46"/>
    <x v="0"/>
  </r>
  <r>
    <n v="64"/>
    <x v="5"/>
    <x v="1"/>
    <n v="2763"/>
    <x v="47"/>
    <x v="2"/>
  </r>
  <r>
    <n v="65"/>
    <x v="2"/>
    <x v="1"/>
    <n v="7898"/>
    <x v="48"/>
    <x v="1"/>
  </r>
  <r>
    <n v="66"/>
    <x v="2"/>
    <x v="1"/>
    <n v="2427"/>
    <x v="49"/>
    <x v="6"/>
  </r>
  <r>
    <n v="67"/>
    <x v="2"/>
    <x v="1"/>
    <n v="8663"/>
    <x v="50"/>
    <x v="5"/>
  </r>
  <r>
    <n v="68"/>
    <x v="0"/>
    <x v="0"/>
    <n v="2789"/>
    <x v="50"/>
    <x v="3"/>
  </r>
  <r>
    <n v="69"/>
    <x v="2"/>
    <x v="1"/>
    <n v="4054"/>
    <x v="51"/>
    <x v="0"/>
  </r>
  <r>
    <n v="70"/>
    <x v="6"/>
    <x v="1"/>
    <n v="2262"/>
    <x v="51"/>
    <x v="0"/>
  </r>
  <r>
    <n v="71"/>
    <x v="6"/>
    <x v="1"/>
    <n v="5600"/>
    <x v="51"/>
    <x v="1"/>
  </r>
  <r>
    <n v="72"/>
    <x v="2"/>
    <x v="1"/>
    <n v="5787"/>
    <x v="52"/>
    <x v="0"/>
  </r>
  <r>
    <n v="73"/>
    <x v="4"/>
    <x v="1"/>
    <n v="6295"/>
    <x v="52"/>
    <x v="2"/>
  </r>
  <r>
    <n v="74"/>
    <x v="2"/>
    <x v="1"/>
    <n v="474"/>
    <x v="53"/>
    <x v="3"/>
  </r>
  <r>
    <n v="75"/>
    <x v="5"/>
    <x v="1"/>
    <n v="4325"/>
    <x v="53"/>
    <x v="6"/>
  </r>
  <r>
    <n v="76"/>
    <x v="2"/>
    <x v="1"/>
    <n v="592"/>
    <x v="54"/>
    <x v="0"/>
  </r>
  <r>
    <n v="77"/>
    <x v="4"/>
    <x v="1"/>
    <n v="4330"/>
    <x v="55"/>
    <x v="0"/>
  </r>
  <r>
    <n v="78"/>
    <x v="2"/>
    <x v="1"/>
    <n v="9405"/>
    <x v="55"/>
    <x v="1"/>
  </r>
  <r>
    <n v="79"/>
    <x v="5"/>
    <x v="1"/>
    <n v="7671"/>
    <x v="55"/>
    <x v="6"/>
  </r>
  <r>
    <n v="80"/>
    <x v="0"/>
    <x v="0"/>
    <n v="5791"/>
    <x v="55"/>
    <x v="1"/>
  </r>
  <r>
    <n v="81"/>
    <x v="2"/>
    <x v="1"/>
    <n v="6007"/>
    <x v="56"/>
    <x v="2"/>
  </r>
  <r>
    <n v="82"/>
    <x v="2"/>
    <x v="1"/>
    <n v="5030"/>
    <x v="57"/>
    <x v="3"/>
  </r>
  <r>
    <n v="83"/>
    <x v="0"/>
    <x v="0"/>
    <n v="6763"/>
    <x v="57"/>
    <x v="1"/>
  </r>
  <r>
    <n v="84"/>
    <x v="2"/>
    <x v="1"/>
    <n v="4248"/>
    <x v="58"/>
    <x v="4"/>
  </r>
  <r>
    <n v="85"/>
    <x v="2"/>
    <x v="1"/>
    <n v="9543"/>
    <x v="59"/>
    <x v="6"/>
  </r>
  <r>
    <n v="86"/>
    <x v="1"/>
    <x v="0"/>
    <n v="2054"/>
    <x v="59"/>
    <x v="1"/>
  </r>
  <r>
    <n v="87"/>
    <x v="3"/>
    <x v="0"/>
    <n v="7094"/>
    <x v="59"/>
    <x v="3"/>
  </r>
  <r>
    <n v="88"/>
    <x v="0"/>
    <x v="0"/>
    <n v="6087"/>
    <x v="60"/>
    <x v="0"/>
  </r>
  <r>
    <n v="89"/>
    <x v="5"/>
    <x v="1"/>
    <n v="4264"/>
    <x v="61"/>
    <x v="4"/>
  </r>
  <r>
    <n v="90"/>
    <x v="6"/>
    <x v="1"/>
    <n v="9333"/>
    <x v="62"/>
    <x v="0"/>
  </r>
  <r>
    <n v="91"/>
    <x v="6"/>
    <x v="1"/>
    <n v="8775"/>
    <x v="63"/>
    <x v="3"/>
  </r>
  <r>
    <n v="92"/>
    <x v="1"/>
    <x v="0"/>
    <n v="2011"/>
    <x v="64"/>
    <x v="1"/>
  </r>
  <r>
    <n v="93"/>
    <x v="2"/>
    <x v="1"/>
    <n v="5632"/>
    <x v="65"/>
    <x v="0"/>
  </r>
  <r>
    <n v="94"/>
    <x v="2"/>
    <x v="1"/>
    <n v="4904"/>
    <x v="65"/>
    <x v="5"/>
  </r>
  <r>
    <n v="95"/>
    <x v="3"/>
    <x v="0"/>
    <n v="1002"/>
    <x v="65"/>
    <x v="4"/>
  </r>
  <r>
    <n v="96"/>
    <x v="4"/>
    <x v="1"/>
    <n v="8141"/>
    <x v="66"/>
    <x v="1"/>
  </r>
  <r>
    <n v="97"/>
    <x v="4"/>
    <x v="1"/>
    <n v="3644"/>
    <x v="66"/>
    <x v="2"/>
  </r>
  <r>
    <n v="98"/>
    <x v="4"/>
    <x v="1"/>
    <n v="1380"/>
    <x v="66"/>
    <x v="4"/>
  </r>
  <r>
    <n v="99"/>
    <x v="1"/>
    <x v="0"/>
    <n v="8354"/>
    <x v="66"/>
    <x v="3"/>
  </r>
  <r>
    <n v="100"/>
    <x v="2"/>
    <x v="1"/>
    <n v="5182"/>
    <x v="67"/>
    <x v="0"/>
  </r>
  <r>
    <n v="101"/>
    <x v="5"/>
    <x v="1"/>
    <n v="2193"/>
    <x v="67"/>
    <x v="6"/>
  </r>
  <r>
    <n v="102"/>
    <x v="6"/>
    <x v="1"/>
    <n v="3647"/>
    <x v="68"/>
    <x v="0"/>
  </r>
  <r>
    <n v="103"/>
    <x v="5"/>
    <x v="1"/>
    <n v="4104"/>
    <x v="68"/>
    <x v="0"/>
  </r>
  <r>
    <n v="104"/>
    <x v="0"/>
    <x v="0"/>
    <n v="7457"/>
    <x v="68"/>
    <x v="0"/>
  </r>
  <r>
    <n v="105"/>
    <x v="6"/>
    <x v="1"/>
    <n v="3767"/>
    <x v="69"/>
    <x v="2"/>
  </r>
  <r>
    <n v="106"/>
    <x v="1"/>
    <x v="0"/>
    <n v="4685"/>
    <x v="70"/>
    <x v="3"/>
  </r>
  <r>
    <n v="107"/>
    <x v="2"/>
    <x v="1"/>
    <n v="3917"/>
    <x v="71"/>
    <x v="0"/>
  </r>
  <r>
    <n v="108"/>
    <x v="5"/>
    <x v="1"/>
    <n v="521"/>
    <x v="71"/>
    <x v="2"/>
  </r>
  <r>
    <n v="109"/>
    <x v="5"/>
    <x v="1"/>
    <n v="5605"/>
    <x v="72"/>
    <x v="6"/>
  </r>
  <r>
    <n v="110"/>
    <x v="1"/>
    <x v="0"/>
    <n v="9630"/>
    <x v="73"/>
    <x v="3"/>
  </r>
  <r>
    <n v="111"/>
    <x v="2"/>
    <x v="1"/>
    <n v="6941"/>
    <x v="74"/>
    <x v="2"/>
  </r>
  <r>
    <n v="112"/>
    <x v="1"/>
    <x v="0"/>
    <n v="7231"/>
    <x v="74"/>
    <x v="1"/>
  </r>
  <r>
    <n v="113"/>
    <x v="1"/>
    <x v="0"/>
    <n v="8891"/>
    <x v="75"/>
    <x v="4"/>
  </r>
  <r>
    <n v="114"/>
    <x v="2"/>
    <x v="1"/>
    <n v="107"/>
    <x v="76"/>
    <x v="6"/>
  </r>
  <r>
    <n v="115"/>
    <x v="2"/>
    <x v="1"/>
    <n v="4243"/>
    <x v="77"/>
    <x v="0"/>
  </r>
  <r>
    <n v="116"/>
    <x v="4"/>
    <x v="1"/>
    <n v="4514"/>
    <x v="78"/>
    <x v="0"/>
  </r>
  <r>
    <n v="117"/>
    <x v="6"/>
    <x v="1"/>
    <n v="5480"/>
    <x v="79"/>
    <x v="0"/>
  </r>
  <r>
    <n v="118"/>
    <x v="2"/>
    <x v="1"/>
    <n v="5002"/>
    <x v="79"/>
    <x v="6"/>
  </r>
  <r>
    <n v="119"/>
    <x v="2"/>
    <x v="1"/>
    <n v="8530"/>
    <x v="80"/>
    <x v="2"/>
  </r>
  <r>
    <n v="120"/>
    <x v="4"/>
    <x v="1"/>
    <n v="4819"/>
    <x v="81"/>
    <x v="5"/>
  </r>
  <r>
    <n v="121"/>
    <x v="1"/>
    <x v="0"/>
    <n v="6343"/>
    <x v="82"/>
    <x v="1"/>
  </r>
  <r>
    <n v="122"/>
    <x v="4"/>
    <x v="1"/>
    <n v="2318"/>
    <x v="83"/>
    <x v="1"/>
  </r>
  <r>
    <n v="123"/>
    <x v="4"/>
    <x v="1"/>
    <n v="220"/>
    <x v="84"/>
    <x v="1"/>
  </r>
  <r>
    <n v="124"/>
    <x v="4"/>
    <x v="1"/>
    <n v="6341"/>
    <x v="84"/>
    <x v="5"/>
  </r>
  <r>
    <n v="125"/>
    <x v="5"/>
    <x v="1"/>
    <n v="330"/>
    <x v="84"/>
    <x v="3"/>
  </r>
  <r>
    <n v="126"/>
    <x v="1"/>
    <x v="0"/>
    <n v="3027"/>
    <x v="84"/>
    <x v="1"/>
  </r>
  <r>
    <n v="127"/>
    <x v="4"/>
    <x v="1"/>
    <n v="850"/>
    <x v="85"/>
    <x v="5"/>
  </r>
  <r>
    <n v="128"/>
    <x v="2"/>
    <x v="1"/>
    <n v="8986"/>
    <x v="86"/>
    <x v="1"/>
  </r>
  <r>
    <n v="129"/>
    <x v="1"/>
    <x v="0"/>
    <n v="3800"/>
    <x v="87"/>
    <x v="0"/>
  </r>
  <r>
    <n v="130"/>
    <x v="0"/>
    <x v="0"/>
    <n v="5751"/>
    <x v="88"/>
    <x v="1"/>
  </r>
  <r>
    <n v="131"/>
    <x v="5"/>
    <x v="1"/>
    <n v="1704"/>
    <x v="89"/>
    <x v="1"/>
  </r>
  <r>
    <n v="132"/>
    <x v="2"/>
    <x v="1"/>
    <n v="7966"/>
    <x v="90"/>
    <x v="4"/>
  </r>
  <r>
    <n v="133"/>
    <x v="2"/>
    <x v="1"/>
    <n v="852"/>
    <x v="91"/>
    <x v="0"/>
  </r>
  <r>
    <n v="134"/>
    <x v="3"/>
    <x v="0"/>
    <n v="8416"/>
    <x v="91"/>
    <x v="4"/>
  </r>
  <r>
    <n v="135"/>
    <x v="2"/>
    <x v="1"/>
    <n v="7144"/>
    <x v="92"/>
    <x v="6"/>
  </r>
  <r>
    <n v="136"/>
    <x v="1"/>
    <x v="0"/>
    <n v="7854"/>
    <x v="92"/>
    <x v="0"/>
  </r>
  <r>
    <n v="137"/>
    <x v="4"/>
    <x v="1"/>
    <n v="859"/>
    <x v="93"/>
    <x v="0"/>
  </r>
  <r>
    <n v="138"/>
    <x v="1"/>
    <x v="0"/>
    <n v="8049"/>
    <x v="94"/>
    <x v="0"/>
  </r>
  <r>
    <n v="139"/>
    <x v="2"/>
    <x v="1"/>
    <n v="2836"/>
    <x v="95"/>
    <x v="3"/>
  </r>
  <r>
    <n v="140"/>
    <x v="0"/>
    <x v="0"/>
    <n v="1743"/>
    <x v="96"/>
    <x v="0"/>
  </r>
  <r>
    <n v="141"/>
    <x v="5"/>
    <x v="1"/>
    <n v="3844"/>
    <x v="97"/>
    <x v="6"/>
  </r>
  <r>
    <n v="142"/>
    <x v="5"/>
    <x v="1"/>
    <n v="7490"/>
    <x v="98"/>
    <x v="6"/>
  </r>
  <r>
    <n v="143"/>
    <x v="1"/>
    <x v="0"/>
    <n v="4483"/>
    <x v="99"/>
    <x v="3"/>
  </r>
  <r>
    <n v="144"/>
    <x v="5"/>
    <x v="1"/>
    <n v="7333"/>
    <x v="100"/>
    <x v="2"/>
  </r>
  <r>
    <n v="145"/>
    <x v="0"/>
    <x v="0"/>
    <n v="7654"/>
    <x v="101"/>
    <x v="0"/>
  </r>
  <r>
    <n v="146"/>
    <x v="5"/>
    <x v="1"/>
    <n v="3944"/>
    <x v="102"/>
    <x v="1"/>
  </r>
  <r>
    <n v="147"/>
    <x v="3"/>
    <x v="0"/>
    <n v="5761"/>
    <x v="102"/>
    <x v="3"/>
  </r>
  <r>
    <n v="148"/>
    <x v="2"/>
    <x v="1"/>
    <n v="6864"/>
    <x v="103"/>
    <x v="5"/>
  </r>
  <r>
    <n v="149"/>
    <x v="2"/>
    <x v="1"/>
    <n v="4016"/>
    <x v="103"/>
    <x v="3"/>
  </r>
  <r>
    <n v="150"/>
    <x v="2"/>
    <x v="1"/>
    <n v="1841"/>
    <x v="104"/>
    <x v="0"/>
  </r>
  <r>
    <n v="151"/>
    <x v="2"/>
    <x v="1"/>
    <n v="424"/>
    <x v="105"/>
    <x v="4"/>
  </r>
  <r>
    <n v="152"/>
    <x v="2"/>
    <x v="1"/>
    <n v="8765"/>
    <x v="106"/>
    <x v="1"/>
  </r>
  <r>
    <n v="153"/>
    <x v="2"/>
    <x v="1"/>
    <n v="5583"/>
    <x v="107"/>
    <x v="0"/>
  </r>
  <r>
    <n v="154"/>
    <x v="1"/>
    <x v="0"/>
    <n v="4390"/>
    <x v="108"/>
    <x v="5"/>
  </r>
  <r>
    <n v="155"/>
    <x v="1"/>
    <x v="0"/>
    <n v="352"/>
    <x v="108"/>
    <x v="2"/>
  </r>
  <r>
    <n v="156"/>
    <x v="5"/>
    <x v="1"/>
    <n v="8489"/>
    <x v="109"/>
    <x v="0"/>
  </r>
  <r>
    <n v="157"/>
    <x v="2"/>
    <x v="1"/>
    <n v="7090"/>
    <x v="109"/>
    <x v="6"/>
  </r>
  <r>
    <n v="158"/>
    <x v="2"/>
    <x v="1"/>
    <n v="7880"/>
    <x v="110"/>
    <x v="0"/>
  </r>
  <r>
    <n v="159"/>
    <x v="4"/>
    <x v="1"/>
    <n v="3861"/>
    <x v="111"/>
    <x v="0"/>
  </r>
  <r>
    <n v="160"/>
    <x v="1"/>
    <x v="0"/>
    <n v="7927"/>
    <x v="112"/>
    <x v="3"/>
  </r>
  <r>
    <n v="161"/>
    <x v="2"/>
    <x v="1"/>
    <n v="6162"/>
    <x v="113"/>
    <x v="0"/>
  </r>
  <r>
    <n v="162"/>
    <x v="6"/>
    <x v="1"/>
    <n v="5523"/>
    <x v="114"/>
    <x v="4"/>
  </r>
  <r>
    <n v="163"/>
    <x v="1"/>
    <x v="0"/>
    <n v="5936"/>
    <x v="114"/>
    <x v="1"/>
  </r>
  <r>
    <n v="164"/>
    <x v="0"/>
    <x v="0"/>
    <n v="7251"/>
    <x v="115"/>
    <x v="3"/>
  </r>
  <r>
    <n v="165"/>
    <x v="4"/>
    <x v="1"/>
    <n v="6187"/>
    <x v="116"/>
    <x v="4"/>
  </r>
  <r>
    <n v="166"/>
    <x v="2"/>
    <x v="1"/>
    <n v="3210"/>
    <x v="117"/>
    <x v="3"/>
  </r>
  <r>
    <n v="167"/>
    <x v="0"/>
    <x v="0"/>
    <n v="682"/>
    <x v="117"/>
    <x v="3"/>
  </r>
  <r>
    <n v="168"/>
    <x v="2"/>
    <x v="1"/>
    <n v="793"/>
    <x v="118"/>
    <x v="4"/>
  </r>
  <r>
    <n v="169"/>
    <x v="0"/>
    <x v="0"/>
    <n v="5346"/>
    <x v="119"/>
    <x v="3"/>
  </r>
  <r>
    <n v="170"/>
    <x v="2"/>
    <x v="1"/>
    <n v="7103"/>
    <x v="120"/>
    <x v="5"/>
  </r>
  <r>
    <n v="171"/>
    <x v="0"/>
    <x v="0"/>
    <n v="4603"/>
    <x v="121"/>
    <x v="0"/>
  </r>
  <r>
    <n v="172"/>
    <x v="5"/>
    <x v="1"/>
    <n v="8160"/>
    <x v="122"/>
    <x v="6"/>
  </r>
  <r>
    <n v="173"/>
    <x v="5"/>
    <x v="1"/>
    <n v="7171"/>
    <x v="123"/>
    <x v="1"/>
  </r>
  <r>
    <n v="174"/>
    <x v="2"/>
    <x v="1"/>
    <n v="3552"/>
    <x v="123"/>
    <x v="5"/>
  </r>
  <r>
    <n v="175"/>
    <x v="2"/>
    <x v="1"/>
    <n v="7273"/>
    <x v="124"/>
    <x v="4"/>
  </r>
  <r>
    <n v="176"/>
    <x v="2"/>
    <x v="1"/>
    <n v="2402"/>
    <x v="125"/>
    <x v="3"/>
  </r>
  <r>
    <n v="177"/>
    <x v="2"/>
    <x v="1"/>
    <n v="1197"/>
    <x v="125"/>
    <x v="4"/>
  </r>
  <r>
    <n v="178"/>
    <x v="3"/>
    <x v="0"/>
    <n v="5015"/>
    <x v="125"/>
    <x v="4"/>
  </r>
  <r>
    <n v="179"/>
    <x v="4"/>
    <x v="1"/>
    <n v="5818"/>
    <x v="126"/>
    <x v="0"/>
  </r>
  <r>
    <n v="180"/>
    <x v="2"/>
    <x v="1"/>
    <n v="4399"/>
    <x v="127"/>
    <x v="1"/>
  </r>
  <r>
    <n v="181"/>
    <x v="0"/>
    <x v="0"/>
    <n v="3011"/>
    <x v="127"/>
    <x v="0"/>
  </r>
  <r>
    <n v="182"/>
    <x v="5"/>
    <x v="1"/>
    <n v="4715"/>
    <x v="128"/>
    <x v="1"/>
  </r>
  <r>
    <n v="183"/>
    <x v="5"/>
    <x v="1"/>
    <n v="5321"/>
    <x v="129"/>
    <x v="6"/>
  </r>
  <r>
    <n v="184"/>
    <x v="2"/>
    <x v="1"/>
    <n v="8894"/>
    <x v="130"/>
    <x v="0"/>
  </r>
  <r>
    <n v="185"/>
    <x v="0"/>
    <x v="0"/>
    <n v="4846"/>
    <x v="131"/>
    <x v="1"/>
  </r>
  <r>
    <n v="186"/>
    <x v="1"/>
    <x v="0"/>
    <n v="284"/>
    <x v="131"/>
    <x v="3"/>
  </r>
  <r>
    <n v="187"/>
    <x v="4"/>
    <x v="1"/>
    <n v="8283"/>
    <x v="132"/>
    <x v="1"/>
  </r>
  <r>
    <n v="188"/>
    <x v="4"/>
    <x v="1"/>
    <n v="9990"/>
    <x v="133"/>
    <x v="2"/>
  </r>
  <r>
    <n v="189"/>
    <x v="2"/>
    <x v="1"/>
    <n v="9014"/>
    <x v="133"/>
    <x v="4"/>
  </r>
  <r>
    <n v="190"/>
    <x v="5"/>
    <x v="1"/>
    <n v="1942"/>
    <x v="134"/>
    <x v="6"/>
  </r>
  <r>
    <n v="191"/>
    <x v="2"/>
    <x v="1"/>
    <n v="7223"/>
    <x v="135"/>
    <x v="0"/>
  </r>
  <r>
    <n v="192"/>
    <x v="0"/>
    <x v="0"/>
    <n v="4673"/>
    <x v="136"/>
    <x v="0"/>
  </r>
  <r>
    <n v="193"/>
    <x v="0"/>
    <x v="0"/>
    <n v="9104"/>
    <x v="137"/>
    <x v="6"/>
  </r>
  <r>
    <n v="194"/>
    <x v="5"/>
    <x v="1"/>
    <n v="6078"/>
    <x v="138"/>
    <x v="0"/>
  </r>
  <r>
    <n v="195"/>
    <x v="3"/>
    <x v="0"/>
    <n v="3278"/>
    <x v="139"/>
    <x v="3"/>
  </r>
  <r>
    <n v="196"/>
    <x v="2"/>
    <x v="1"/>
    <n v="136"/>
    <x v="140"/>
    <x v="2"/>
  </r>
  <r>
    <n v="197"/>
    <x v="2"/>
    <x v="1"/>
    <n v="8377"/>
    <x v="140"/>
    <x v="4"/>
  </r>
  <r>
    <n v="198"/>
    <x v="2"/>
    <x v="1"/>
    <n v="2382"/>
    <x v="140"/>
    <x v="0"/>
  </r>
  <r>
    <n v="199"/>
    <x v="2"/>
    <x v="1"/>
    <n v="8702"/>
    <x v="141"/>
    <x v="3"/>
  </r>
  <r>
    <n v="200"/>
    <x v="2"/>
    <x v="1"/>
    <n v="5021"/>
    <x v="142"/>
    <x v="0"/>
  </r>
  <r>
    <n v="201"/>
    <x v="5"/>
    <x v="1"/>
    <n v="1760"/>
    <x v="142"/>
    <x v="4"/>
  </r>
  <r>
    <n v="202"/>
    <x v="2"/>
    <x v="1"/>
    <n v="4766"/>
    <x v="143"/>
    <x v="3"/>
  </r>
  <r>
    <n v="203"/>
    <x v="3"/>
    <x v="0"/>
    <n v="1541"/>
    <x v="144"/>
    <x v="1"/>
  </r>
  <r>
    <n v="204"/>
    <x v="4"/>
    <x v="1"/>
    <n v="2782"/>
    <x v="145"/>
    <x v="1"/>
  </r>
  <r>
    <n v="205"/>
    <x v="5"/>
    <x v="1"/>
    <n v="2455"/>
    <x v="145"/>
    <x v="2"/>
  </r>
  <r>
    <n v="206"/>
    <x v="5"/>
    <x v="1"/>
    <n v="4512"/>
    <x v="146"/>
    <x v="5"/>
  </r>
  <r>
    <n v="207"/>
    <x v="5"/>
    <x v="1"/>
    <n v="8752"/>
    <x v="146"/>
    <x v="3"/>
  </r>
  <r>
    <n v="208"/>
    <x v="0"/>
    <x v="0"/>
    <n v="9127"/>
    <x v="147"/>
    <x v="0"/>
  </r>
  <r>
    <n v="209"/>
    <x v="5"/>
    <x v="1"/>
    <n v="1777"/>
    <x v="148"/>
    <x v="6"/>
  </r>
  <r>
    <n v="210"/>
    <x v="3"/>
    <x v="0"/>
    <n v="680"/>
    <x v="148"/>
    <x v="6"/>
  </r>
  <r>
    <n v="211"/>
    <x v="4"/>
    <x v="1"/>
    <n v="958"/>
    <x v="149"/>
    <x v="0"/>
  </r>
  <r>
    <n v="212"/>
    <x v="0"/>
    <x v="0"/>
    <n v="2613"/>
    <x v="149"/>
    <x v="4"/>
  </r>
  <r>
    <n v="213"/>
    <x v="0"/>
    <x v="0"/>
    <n v="339"/>
    <x v="150"/>
    <x v="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0">
  <r>
    <n v="1"/>
    <x v="0"/>
    <x v="0"/>
    <x v="0"/>
    <x v="0"/>
    <n v="4"/>
    <n v="80"/>
  </r>
  <r>
    <n v="2"/>
    <x v="1"/>
    <x v="1"/>
    <x v="1"/>
    <x v="1"/>
    <n v="3"/>
    <n v="1794"/>
  </r>
  <r>
    <n v="3"/>
    <x v="2"/>
    <x v="0"/>
    <x v="2"/>
    <x v="0"/>
    <n v="2"/>
    <n v="16"/>
  </r>
  <r>
    <n v="4"/>
    <x v="3"/>
    <x v="1"/>
    <x v="3"/>
    <x v="0"/>
    <n v="3"/>
    <n v="885"/>
  </r>
  <r>
    <n v="5"/>
    <x v="4"/>
    <x v="0"/>
    <x v="4"/>
    <x v="0"/>
    <n v="3"/>
    <n v="165"/>
  </r>
  <r>
    <n v="6"/>
    <x v="5"/>
    <x v="0"/>
    <x v="1"/>
    <x v="0"/>
    <n v="2"/>
    <n v="1196"/>
  </r>
  <r>
    <n v="7"/>
    <x v="6"/>
    <x v="0"/>
    <x v="3"/>
    <x v="0"/>
    <n v="2"/>
    <n v="590"/>
  </r>
  <r>
    <n v="8"/>
    <x v="7"/>
    <x v="1"/>
    <x v="3"/>
    <x v="0"/>
    <n v="5"/>
    <n v="1475"/>
  </r>
  <r>
    <n v="9"/>
    <x v="8"/>
    <x v="0"/>
    <x v="4"/>
    <x v="0"/>
    <n v="3"/>
    <n v="165"/>
  </r>
  <r>
    <n v="10"/>
    <x v="9"/>
    <x v="1"/>
    <x v="1"/>
    <x v="1"/>
    <n v="4"/>
    <n v="2392"/>
  </r>
  <r>
    <n v="11"/>
    <x v="10"/>
    <x v="1"/>
    <x v="5"/>
    <x v="0"/>
    <n v="2"/>
    <n v="190"/>
  </r>
  <r>
    <n v="12"/>
    <x v="11"/>
    <x v="0"/>
    <x v="3"/>
    <x v="0"/>
    <n v="2"/>
    <n v="590"/>
  </r>
  <r>
    <n v="13"/>
    <x v="12"/>
    <x v="1"/>
    <x v="6"/>
    <x v="0"/>
    <n v="5"/>
    <n v="130"/>
  </r>
  <r>
    <n v="14"/>
    <x v="13"/>
    <x v="1"/>
    <x v="2"/>
    <x v="1"/>
    <n v="5"/>
    <n v="40"/>
  </r>
  <r>
    <n v="15"/>
    <x v="14"/>
    <x v="2"/>
    <x v="7"/>
    <x v="0"/>
    <n v="5"/>
    <n v="75"/>
  </r>
  <r>
    <n v="16"/>
    <x v="15"/>
    <x v="0"/>
    <x v="3"/>
    <x v="1"/>
    <n v="2"/>
    <n v="590"/>
  </r>
  <r>
    <n v="17"/>
    <x v="16"/>
    <x v="1"/>
    <x v="4"/>
    <x v="0"/>
    <n v="4"/>
    <n v="220"/>
  </r>
  <r>
    <n v="18"/>
    <x v="17"/>
    <x v="2"/>
    <x v="8"/>
    <x v="0"/>
    <n v="3"/>
    <n v="1056"/>
  </r>
  <r>
    <n v="19"/>
    <x v="18"/>
    <x v="3"/>
    <x v="1"/>
    <x v="1"/>
    <n v="2"/>
    <n v="1196"/>
  </r>
  <r>
    <n v="20"/>
    <x v="19"/>
    <x v="1"/>
    <x v="4"/>
    <x v="2"/>
    <n v="5"/>
    <n v="275"/>
  </r>
  <r>
    <n v="21"/>
    <x v="20"/>
    <x v="0"/>
    <x v="8"/>
    <x v="1"/>
    <n v="5"/>
    <n v="1760"/>
  </r>
  <r>
    <n v="22"/>
    <x v="21"/>
    <x v="0"/>
    <x v="9"/>
    <x v="0"/>
    <n v="3"/>
    <n v="102"/>
  </r>
  <r>
    <n v="23"/>
    <x v="22"/>
    <x v="1"/>
    <x v="6"/>
    <x v="1"/>
    <n v="4"/>
    <n v="104"/>
  </r>
  <r>
    <n v="24"/>
    <x v="23"/>
    <x v="0"/>
    <x v="4"/>
    <x v="1"/>
    <n v="5"/>
    <n v="275"/>
  </r>
  <r>
    <n v="25"/>
    <x v="24"/>
    <x v="4"/>
    <x v="2"/>
    <x v="0"/>
    <n v="4"/>
    <n v="32"/>
  </r>
  <r>
    <n v="26"/>
    <x v="25"/>
    <x v="0"/>
    <x v="3"/>
    <x v="0"/>
    <n v="4"/>
    <n v="1180"/>
  </r>
  <r>
    <n v="27"/>
    <x v="26"/>
    <x v="0"/>
    <x v="1"/>
    <x v="0"/>
    <n v="2"/>
    <n v="1196"/>
  </r>
  <r>
    <n v="28"/>
    <x v="27"/>
    <x v="1"/>
    <x v="2"/>
    <x v="2"/>
    <n v="2"/>
    <n v="16"/>
  </r>
  <r>
    <n v="29"/>
    <x v="28"/>
    <x v="2"/>
    <x v="2"/>
    <x v="0"/>
    <n v="3"/>
    <n v="24"/>
  </r>
  <r>
    <n v="30"/>
    <x v="29"/>
    <x v="1"/>
    <x v="4"/>
    <x v="0"/>
    <n v="3"/>
    <n v="165"/>
  </r>
  <r>
    <n v="31"/>
    <x v="30"/>
    <x v="1"/>
    <x v="0"/>
    <x v="0"/>
    <n v="2"/>
    <n v="40"/>
  </r>
  <r>
    <n v="32"/>
    <x v="31"/>
    <x v="1"/>
    <x v="3"/>
    <x v="0"/>
    <n v="1"/>
    <n v="295"/>
  </r>
  <r>
    <n v="33"/>
    <x v="32"/>
    <x v="1"/>
    <x v="1"/>
    <x v="1"/>
    <n v="4"/>
    <n v="2392"/>
  </r>
  <r>
    <n v="34"/>
    <x v="33"/>
    <x v="1"/>
    <x v="8"/>
    <x v="0"/>
    <n v="3"/>
    <n v="1056"/>
  </r>
  <r>
    <n v="35"/>
    <x v="34"/>
    <x v="4"/>
    <x v="2"/>
    <x v="0"/>
    <n v="2"/>
    <n v="16"/>
  </r>
  <r>
    <n v="36"/>
    <x v="35"/>
    <x v="0"/>
    <x v="0"/>
    <x v="0"/>
    <n v="3"/>
    <n v="60"/>
  </r>
  <r>
    <n v="37"/>
    <x v="36"/>
    <x v="0"/>
    <x v="0"/>
    <x v="1"/>
    <n v="2"/>
    <n v="40"/>
  </r>
  <r>
    <n v="38"/>
    <x v="37"/>
    <x v="2"/>
    <x v="4"/>
    <x v="2"/>
    <n v="4"/>
    <n v="220"/>
  </r>
  <r>
    <n v="39"/>
    <x v="38"/>
    <x v="1"/>
    <x v="9"/>
    <x v="0"/>
    <n v="1"/>
    <n v="34"/>
  </r>
  <r>
    <n v="40"/>
    <x v="39"/>
    <x v="0"/>
    <x v="2"/>
    <x v="0"/>
    <n v="5"/>
    <n v="40"/>
  </r>
  <r>
    <n v="41"/>
    <x v="40"/>
    <x v="0"/>
    <x v="4"/>
    <x v="0"/>
    <n v="4"/>
    <n v="220"/>
  </r>
  <r>
    <n v="42"/>
    <x v="41"/>
    <x v="0"/>
    <x v="7"/>
    <x v="0"/>
    <n v="2"/>
    <n v="30"/>
  </r>
  <r>
    <n v="43"/>
    <x v="42"/>
    <x v="2"/>
    <x v="0"/>
    <x v="0"/>
    <n v="1"/>
    <n v="20"/>
  </r>
  <r>
    <n v="44"/>
    <x v="7"/>
    <x v="0"/>
    <x v="9"/>
    <x v="2"/>
    <n v="1"/>
    <n v="34"/>
  </r>
  <r>
    <n v="45"/>
    <x v="43"/>
    <x v="3"/>
    <x v="6"/>
    <x v="0"/>
    <n v="2"/>
    <n v="52"/>
  </r>
  <r>
    <n v="46"/>
    <x v="44"/>
    <x v="1"/>
    <x v="4"/>
    <x v="0"/>
    <n v="2"/>
    <n v="110"/>
  </r>
  <r>
    <n v="47"/>
    <x v="45"/>
    <x v="1"/>
    <x v="9"/>
    <x v="0"/>
    <n v="1"/>
    <n v="34"/>
  </r>
  <r>
    <n v="48"/>
    <x v="46"/>
    <x v="3"/>
    <x v="1"/>
    <x v="0"/>
    <n v="2"/>
    <n v="1196"/>
  </r>
  <r>
    <n v="49"/>
    <x v="47"/>
    <x v="1"/>
    <x v="1"/>
    <x v="0"/>
    <n v="2"/>
    <n v="1196"/>
  </r>
  <r>
    <n v="50"/>
    <x v="48"/>
    <x v="0"/>
    <x v="9"/>
    <x v="1"/>
    <n v="5"/>
    <n v="170"/>
  </r>
  <r>
    <n v="51"/>
    <x v="49"/>
    <x v="1"/>
    <x v="8"/>
    <x v="1"/>
    <n v="2"/>
    <n v="704"/>
  </r>
  <r>
    <n v="52"/>
    <x v="50"/>
    <x v="3"/>
    <x v="6"/>
    <x v="0"/>
    <n v="5"/>
    <n v="130"/>
  </r>
  <r>
    <n v="53"/>
    <x v="51"/>
    <x v="0"/>
    <x v="5"/>
    <x v="0"/>
    <n v="5"/>
    <n v="475"/>
  </r>
  <r>
    <n v="54"/>
    <x v="52"/>
    <x v="0"/>
    <x v="2"/>
    <x v="0"/>
    <n v="4"/>
    <n v="32"/>
  </r>
  <r>
    <n v="55"/>
    <x v="53"/>
    <x v="0"/>
    <x v="2"/>
    <x v="2"/>
    <n v="3"/>
    <n v="24"/>
  </r>
  <r>
    <n v="56"/>
    <x v="54"/>
    <x v="2"/>
    <x v="9"/>
    <x v="0"/>
    <n v="4"/>
    <n v="136"/>
  </r>
  <r>
    <n v="57"/>
    <x v="55"/>
    <x v="4"/>
    <x v="3"/>
    <x v="2"/>
    <n v="1"/>
    <n v="295"/>
  </r>
  <r>
    <n v="58"/>
    <x v="56"/>
    <x v="1"/>
    <x v="9"/>
    <x v="1"/>
    <n v="3"/>
    <n v="102"/>
  </r>
  <r>
    <n v="59"/>
    <x v="57"/>
    <x v="2"/>
    <x v="3"/>
    <x v="1"/>
    <n v="5"/>
    <n v="1475"/>
  </r>
  <r>
    <n v="60"/>
    <x v="58"/>
    <x v="1"/>
    <x v="8"/>
    <x v="0"/>
    <n v="2"/>
    <n v="704"/>
  </r>
  <r>
    <n v="61"/>
    <x v="33"/>
    <x v="0"/>
    <x v="2"/>
    <x v="0"/>
    <n v="3"/>
    <n v="24"/>
  </r>
  <r>
    <n v="62"/>
    <x v="59"/>
    <x v="0"/>
    <x v="6"/>
    <x v="1"/>
    <n v="3"/>
    <n v="78"/>
  </r>
  <r>
    <n v="63"/>
    <x v="60"/>
    <x v="0"/>
    <x v="3"/>
    <x v="0"/>
    <n v="1"/>
    <n v="295"/>
  </r>
  <r>
    <n v="64"/>
    <x v="61"/>
    <x v="1"/>
    <x v="4"/>
    <x v="0"/>
    <n v="4"/>
    <n v="220"/>
  </r>
  <r>
    <n v="65"/>
    <x v="62"/>
    <x v="0"/>
    <x v="6"/>
    <x v="0"/>
    <n v="1"/>
    <n v="26"/>
  </r>
  <r>
    <n v="66"/>
    <x v="63"/>
    <x v="1"/>
    <x v="7"/>
    <x v="0"/>
    <n v="3"/>
    <n v="45"/>
  </r>
  <r>
    <n v="67"/>
    <x v="58"/>
    <x v="0"/>
    <x v="6"/>
    <x v="0"/>
    <n v="3"/>
    <n v="78"/>
  </r>
  <r>
    <n v="68"/>
    <x v="64"/>
    <x v="3"/>
    <x v="4"/>
    <x v="0"/>
    <n v="3"/>
    <n v="165"/>
  </r>
  <r>
    <n v="69"/>
    <x v="65"/>
    <x v="1"/>
    <x v="9"/>
    <x v="0"/>
    <n v="4"/>
    <n v="136"/>
  </r>
  <r>
    <n v="70"/>
    <x v="66"/>
    <x v="2"/>
    <x v="4"/>
    <x v="0"/>
    <n v="2"/>
    <n v="110"/>
  </r>
  <r>
    <n v="71"/>
    <x v="62"/>
    <x v="0"/>
    <x v="6"/>
    <x v="0"/>
    <n v="4"/>
    <n v="104"/>
  </r>
  <r>
    <n v="72"/>
    <x v="67"/>
    <x v="1"/>
    <x v="0"/>
    <x v="0"/>
    <n v="3"/>
    <n v="60"/>
  </r>
  <r>
    <n v="73"/>
    <x v="68"/>
    <x v="3"/>
    <x v="2"/>
    <x v="0"/>
    <n v="1"/>
    <n v="8"/>
  </r>
  <r>
    <n v="74"/>
    <x v="69"/>
    <x v="0"/>
    <x v="9"/>
    <x v="2"/>
    <n v="3"/>
    <n v="102"/>
  </r>
  <r>
    <n v="75"/>
    <x v="36"/>
    <x v="0"/>
    <x v="6"/>
    <x v="0"/>
    <n v="4"/>
    <n v="104"/>
  </r>
  <r>
    <n v="76"/>
    <x v="70"/>
    <x v="0"/>
    <x v="4"/>
    <x v="1"/>
    <n v="4"/>
    <n v="220"/>
  </r>
  <r>
    <n v="77"/>
    <x v="71"/>
    <x v="0"/>
    <x v="7"/>
    <x v="0"/>
    <n v="5"/>
    <n v="75"/>
  </r>
  <r>
    <n v="78"/>
    <x v="72"/>
    <x v="1"/>
    <x v="0"/>
    <x v="0"/>
    <n v="2"/>
    <n v="40"/>
  </r>
  <r>
    <n v="79"/>
    <x v="73"/>
    <x v="0"/>
    <x v="8"/>
    <x v="0"/>
    <n v="3"/>
    <n v="1056"/>
  </r>
  <r>
    <n v="80"/>
    <x v="74"/>
    <x v="1"/>
    <x v="2"/>
    <x v="0"/>
    <n v="2"/>
    <n v="16"/>
  </r>
  <r>
    <n v="81"/>
    <x v="57"/>
    <x v="1"/>
    <x v="7"/>
    <x v="0"/>
    <n v="5"/>
    <n v="75"/>
  </r>
  <r>
    <n v="82"/>
    <x v="75"/>
    <x v="4"/>
    <x v="2"/>
    <x v="0"/>
    <n v="3"/>
    <n v="24"/>
  </r>
  <r>
    <n v="83"/>
    <x v="35"/>
    <x v="1"/>
    <x v="1"/>
    <x v="0"/>
    <n v="2"/>
    <n v="1196"/>
  </r>
  <r>
    <n v="84"/>
    <x v="76"/>
    <x v="1"/>
    <x v="4"/>
    <x v="0"/>
    <n v="4"/>
    <n v="220"/>
  </r>
  <r>
    <n v="85"/>
    <x v="77"/>
    <x v="0"/>
    <x v="2"/>
    <x v="2"/>
    <n v="4"/>
    <n v="32"/>
  </r>
  <r>
    <n v="86"/>
    <x v="78"/>
    <x v="0"/>
    <x v="7"/>
    <x v="0"/>
    <n v="3"/>
    <n v="45"/>
  </r>
  <r>
    <n v="87"/>
    <x v="79"/>
    <x v="0"/>
    <x v="4"/>
    <x v="0"/>
    <n v="5"/>
    <n v="275"/>
  </r>
  <r>
    <n v="88"/>
    <x v="80"/>
    <x v="1"/>
    <x v="7"/>
    <x v="1"/>
    <n v="3"/>
    <n v="45"/>
  </r>
  <r>
    <n v="89"/>
    <x v="81"/>
    <x v="0"/>
    <x v="9"/>
    <x v="0"/>
    <n v="2"/>
    <n v="68"/>
  </r>
  <r>
    <n v="90"/>
    <x v="82"/>
    <x v="1"/>
    <x v="4"/>
    <x v="0"/>
    <n v="4"/>
    <n v="220"/>
  </r>
  <r>
    <n v="91"/>
    <x v="83"/>
    <x v="1"/>
    <x v="9"/>
    <x v="1"/>
    <n v="4"/>
    <n v="136"/>
  </r>
  <r>
    <n v="92"/>
    <x v="84"/>
    <x v="0"/>
    <x v="3"/>
    <x v="0"/>
    <n v="3"/>
    <n v="885"/>
  </r>
  <r>
    <n v="93"/>
    <x v="85"/>
    <x v="0"/>
    <x v="9"/>
    <x v="0"/>
    <n v="2"/>
    <n v="68"/>
  </r>
  <r>
    <n v="94"/>
    <x v="86"/>
    <x v="0"/>
    <x v="6"/>
    <x v="0"/>
    <n v="2"/>
    <n v="52"/>
  </r>
  <r>
    <n v="95"/>
    <x v="87"/>
    <x v="0"/>
    <x v="1"/>
    <x v="1"/>
    <n v="4"/>
    <n v="2392"/>
  </r>
  <r>
    <n v="96"/>
    <x v="80"/>
    <x v="1"/>
    <x v="8"/>
    <x v="1"/>
    <n v="5"/>
    <n v="1760"/>
  </r>
  <r>
    <n v="97"/>
    <x v="88"/>
    <x v="3"/>
    <x v="4"/>
    <x v="0"/>
    <n v="2"/>
    <n v="110"/>
  </r>
  <r>
    <n v="98"/>
    <x v="89"/>
    <x v="1"/>
    <x v="4"/>
    <x v="0"/>
    <n v="4"/>
    <n v="220"/>
  </r>
  <r>
    <n v="99"/>
    <x v="90"/>
    <x v="1"/>
    <x v="3"/>
    <x v="0"/>
    <n v="1"/>
    <n v="295"/>
  </r>
  <r>
    <n v="100"/>
    <x v="91"/>
    <x v="3"/>
    <x v="0"/>
    <x v="1"/>
    <n v="2"/>
    <n v="40"/>
  </r>
  <r>
    <n v="101"/>
    <x v="29"/>
    <x v="1"/>
    <x v="5"/>
    <x v="2"/>
    <n v="4"/>
    <n v="380"/>
  </r>
  <r>
    <n v="102"/>
    <x v="92"/>
    <x v="0"/>
    <x v="4"/>
    <x v="0"/>
    <n v="3"/>
    <n v="165"/>
  </r>
  <r>
    <n v="103"/>
    <x v="93"/>
    <x v="0"/>
    <x v="3"/>
    <x v="1"/>
    <n v="3"/>
    <n v="885"/>
  </r>
  <r>
    <n v="104"/>
    <x v="94"/>
    <x v="0"/>
    <x v="3"/>
    <x v="0"/>
    <n v="1"/>
    <n v="295"/>
  </r>
  <r>
    <n v="105"/>
    <x v="95"/>
    <x v="0"/>
    <x v="3"/>
    <x v="1"/>
    <n v="2"/>
    <n v="590"/>
  </r>
  <r>
    <n v="106"/>
    <x v="96"/>
    <x v="0"/>
    <x v="2"/>
    <x v="1"/>
    <n v="2"/>
    <n v="16"/>
  </r>
  <r>
    <n v="107"/>
    <x v="97"/>
    <x v="0"/>
    <x v="2"/>
    <x v="0"/>
    <n v="2"/>
    <n v="16"/>
  </r>
  <r>
    <n v="108"/>
    <x v="98"/>
    <x v="3"/>
    <x v="1"/>
    <x v="0"/>
    <n v="3"/>
    <n v="1794"/>
  </r>
  <r>
    <n v="109"/>
    <x v="11"/>
    <x v="1"/>
    <x v="3"/>
    <x v="0"/>
    <n v="1"/>
    <n v="295"/>
  </r>
  <r>
    <n v="110"/>
    <x v="58"/>
    <x v="3"/>
    <x v="3"/>
    <x v="0"/>
    <n v="4"/>
    <n v="1180"/>
  </r>
  <r>
    <n v="111"/>
    <x v="99"/>
    <x v="0"/>
    <x v="6"/>
    <x v="0"/>
    <n v="2"/>
    <n v="52"/>
  </r>
  <r>
    <n v="112"/>
    <x v="100"/>
    <x v="0"/>
    <x v="1"/>
    <x v="0"/>
    <n v="5"/>
    <n v="2990"/>
  </r>
  <r>
    <n v="113"/>
    <x v="101"/>
    <x v="1"/>
    <x v="2"/>
    <x v="0"/>
    <n v="3"/>
    <n v="24"/>
  </r>
  <r>
    <n v="114"/>
    <x v="40"/>
    <x v="1"/>
    <x v="9"/>
    <x v="1"/>
    <n v="4"/>
    <n v="136"/>
  </r>
  <r>
    <n v="115"/>
    <x v="102"/>
    <x v="1"/>
    <x v="0"/>
    <x v="0"/>
    <n v="1"/>
    <n v="20"/>
  </r>
  <r>
    <n v="116"/>
    <x v="103"/>
    <x v="1"/>
    <x v="8"/>
    <x v="1"/>
    <n v="3"/>
    <n v="1056"/>
  </r>
  <r>
    <n v="117"/>
    <x v="104"/>
    <x v="1"/>
    <x v="9"/>
    <x v="0"/>
    <n v="4"/>
    <n v="136"/>
  </r>
  <r>
    <n v="118"/>
    <x v="54"/>
    <x v="0"/>
    <x v="6"/>
    <x v="0"/>
    <n v="4"/>
    <n v="104"/>
  </r>
  <r>
    <n v="119"/>
    <x v="105"/>
    <x v="1"/>
    <x v="3"/>
    <x v="0"/>
    <n v="4"/>
    <n v="1180"/>
  </r>
  <r>
    <n v="120"/>
    <x v="106"/>
    <x v="4"/>
    <x v="2"/>
    <x v="0"/>
    <n v="2"/>
    <n v="16"/>
  </r>
  <r>
    <n v="121"/>
    <x v="80"/>
    <x v="2"/>
    <x v="4"/>
    <x v="0"/>
    <n v="1"/>
    <n v="55"/>
  </r>
  <r>
    <n v="122"/>
    <x v="107"/>
    <x v="1"/>
    <x v="6"/>
    <x v="0"/>
    <n v="3"/>
    <n v="78"/>
  </r>
  <r>
    <n v="123"/>
    <x v="108"/>
    <x v="2"/>
    <x v="0"/>
    <x v="1"/>
    <n v="5"/>
    <n v="100"/>
  </r>
  <r>
    <n v="124"/>
    <x v="73"/>
    <x v="1"/>
    <x v="6"/>
    <x v="0"/>
    <n v="3"/>
    <n v="78"/>
  </r>
  <r>
    <n v="125"/>
    <x v="109"/>
    <x v="1"/>
    <x v="8"/>
    <x v="0"/>
    <n v="2"/>
    <n v="704"/>
  </r>
  <r>
    <n v="126"/>
    <x v="110"/>
    <x v="1"/>
    <x v="6"/>
    <x v="2"/>
    <n v="4"/>
    <n v="104"/>
  </r>
  <r>
    <n v="127"/>
    <x v="111"/>
    <x v="1"/>
    <x v="1"/>
    <x v="0"/>
    <n v="1"/>
    <n v="598"/>
  </r>
  <r>
    <n v="128"/>
    <x v="112"/>
    <x v="1"/>
    <x v="3"/>
    <x v="1"/>
    <n v="3"/>
    <n v="885"/>
  </r>
  <r>
    <n v="129"/>
    <x v="113"/>
    <x v="0"/>
    <x v="0"/>
    <x v="1"/>
    <n v="2"/>
    <n v="40"/>
  </r>
  <r>
    <n v="130"/>
    <x v="17"/>
    <x v="3"/>
    <x v="0"/>
    <x v="0"/>
    <n v="3"/>
    <n v="60"/>
  </r>
  <r>
    <n v="131"/>
    <x v="114"/>
    <x v="0"/>
    <x v="4"/>
    <x v="1"/>
    <n v="3"/>
    <n v="165"/>
  </r>
  <r>
    <n v="132"/>
    <x v="115"/>
    <x v="1"/>
    <x v="0"/>
    <x v="0"/>
    <n v="4"/>
    <n v="80"/>
  </r>
  <r>
    <n v="133"/>
    <x v="116"/>
    <x v="0"/>
    <x v="4"/>
    <x v="0"/>
    <n v="1"/>
    <n v="55"/>
  </r>
  <r>
    <n v="134"/>
    <x v="117"/>
    <x v="1"/>
    <x v="3"/>
    <x v="0"/>
    <n v="3"/>
    <n v="885"/>
  </r>
  <r>
    <n v="135"/>
    <x v="89"/>
    <x v="0"/>
    <x v="1"/>
    <x v="2"/>
    <n v="3"/>
    <n v="1794"/>
  </r>
  <r>
    <n v="136"/>
    <x v="118"/>
    <x v="0"/>
    <x v="6"/>
    <x v="0"/>
    <n v="2"/>
    <n v="52"/>
  </r>
  <r>
    <n v="137"/>
    <x v="119"/>
    <x v="1"/>
    <x v="3"/>
    <x v="0"/>
    <n v="4"/>
    <n v="1180"/>
  </r>
  <r>
    <n v="138"/>
    <x v="106"/>
    <x v="1"/>
    <x v="2"/>
    <x v="0"/>
    <n v="1"/>
    <n v="8"/>
  </r>
  <r>
    <n v="139"/>
    <x v="72"/>
    <x v="2"/>
    <x v="0"/>
    <x v="0"/>
    <n v="4"/>
    <n v="80"/>
  </r>
  <r>
    <n v="140"/>
    <x v="22"/>
    <x v="0"/>
    <x v="4"/>
    <x v="0"/>
    <n v="2"/>
    <n v="110"/>
  </r>
  <r>
    <n v="141"/>
    <x v="56"/>
    <x v="0"/>
    <x v="6"/>
    <x v="1"/>
    <n v="3"/>
    <n v="78"/>
  </r>
  <r>
    <n v="142"/>
    <x v="5"/>
    <x v="0"/>
    <x v="0"/>
    <x v="0"/>
    <n v="4"/>
    <n v="80"/>
  </r>
  <r>
    <n v="143"/>
    <x v="120"/>
    <x v="4"/>
    <x v="6"/>
    <x v="0"/>
    <n v="1"/>
    <n v="26"/>
  </r>
  <r>
    <n v="144"/>
    <x v="121"/>
    <x v="1"/>
    <x v="8"/>
    <x v="2"/>
    <n v="3"/>
    <n v="1056"/>
  </r>
  <r>
    <n v="145"/>
    <x v="122"/>
    <x v="0"/>
    <x v="2"/>
    <x v="0"/>
    <n v="2"/>
    <n v="16"/>
  </r>
  <r>
    <n v="146"/>
    <x v="123"/>
    <x v="3"/>
    <x v="4"/>
    <x v="1"/>
    <n v="5"/>
    <n v="275"/>
  </r>
  <r>
    <n v="147"/>
    <x v="124"/>
    <x v="1"/>
    <x v="9"/>
    <x v="0"/>
    <n v="2"/>
    <n v="68"/>
  </r>
  <r>
    <n v="148"/>
    <x v="119"/>
    <x v="3"/>
    <x v="8"/>
    <x v="0"/>
    <n v="1"/>
    <n v="352"/>
  </r>
  <r>
    <n v="149"/>
    <x v="80"/>
    <x v="4"/>
    <x v="0"/>
    <x v="0"/>
    <n v="3"/>
    <n v="60"/>
  </r>
  <r>
    <n v="150"/>
    <x v="125"/>
    <x v="0"/>
    <x v="4"/>
    <x v="0"/>
    <n v="2"/>
    <n v="110"/>
  </r>
  <r>
    <n v="151"/>
    <x v="126"/>
    <x v="1"/>
    <x v="3"/>
    <x v="0"/>
    <n v="1"/>
    <n v="295"/>
  </r>
  <r>
    <n v="152"/>
    <x v="118"/>
    <x v="0"/>
    <x v="3"/>
    <x v="0"/>
    <n v="4"/>
    <n v="1180"/>
  </r>
  <r>
    <n v="153"/>
    <x v="127"/>
    <x v="3"/>
    <x v="1"/>
    <x v="0"/>
    <n v="1"/>
    <n v="598"/>
  </r>
  <r>
    <n v="154"/>
    <x v="112"/>
    <x v="1"/>
    <x v="2"/>
    <x v="0"/>
    <n v="3"/>
    <n v="24"/>
  </r>
  <r>
    <n v="155"/>
    <x v="94"/>
    <x v="3"/>
    <x v="2"/>
    <x v="0"/>
    <n v="3"/>
    <n v="24"/>
  </r>
  <r>
    <n v="156"/>
    <x v="128"/>
    <x v="1"/>
    <x v="1"/>
    <x v="0"/>
    <n v="1"/>
    <n v="598"/>
  </r>
  <r>
    <n v="157"/>
    <x v="129"/>
    <x v="3"/>
    <x v="2"/>
    <x v="0"/>
    <n v="5"/>
    <n v="40"/>
  </r>
  <r>
    <n v="158"/>
    <x v="130"/>
    <x v="1"/>
    <x v="5"/>
    <x v="0"/>
    <n v="4"/>
    <n v="380"/>
  </r>
  <r>
    <n v="159"/>
    <x v="131"/>
    <x v="0"/>
    <x v="5"/>
    <x v="0"/>
    <n v="2"/>
    <n v="190"/>
  </r>
  <r>
    <n v="160"/>
    <x v="132"/>
    <x v="3"/>
    <x v="8"/>
    <x v="0"/>
    <n v="5"/>
    <n v="1760"/>
  </r>
  <r>
    <n v="161"/>
    <x v="133"/>
    <x v="3"/>
    <x v="3"/>
    <x v="0"/>
    <n v="3"/>
    <n v="885"/>
  </r>
  <r>
    <n v="162"/>
    <x v="134"/>
    <x v="2"/>
    <x v="6"/>
    <x v="0"/>
    <n v="3"/>
    <n v="78"/>
  </r>
  <r>
    <n v="163"/>
    <x v="135"/>
    <x v="1"/>
    <x v="6"/>
    <x v="0"/>
    <n v="2"/>
    <n v="52"/>
  </r>
  <r>
    <n v="164"/>
    <x v="136"/>
    <x v="4"/>
    <x v="0"/>
    <x v="0"/>
    <n v="4"/>
    <n v="80"/>
  </r>
  <r>
    <n v="165"/>
    <x v="137"/>
    <x v="0"/>
    <x v="9"/>
    <x v="0"/>
    <n v="5"/>
    <n v="170"/>
  </r>
  <r>
    <n v="166"/>
    <x v="101"/>
    <x v="3"/>
    <x v="3"/>
    <x v="0"/>
    <n v="4"/>
    <n v="1180"/>
  </r>
  <r>
    <n v="167"/>
    <x v="138"/>
    <x v="4"/>
    <x v="5"/>
    <x v="0"/>
    <n v="2"/>
    <n v="190"/>
  </r>
  <r>
    <n v="168"/>
    <x v="139"/>
    <x v="0"/>
    <x v="2"/>
    <x v="0"/>
    <n v="4"/>
    <n v="32"/>
  </r>
  <r>
    <n v="169"/>
    <x v="82"/>
    <x v="1"/>
    <x v="2"/>
    <x v="1"/>
    <n v="1"/>
    <n v="8"/>
  </r>
  <r>
    <n v="170"/>
    <x v="140"/>
    <x v="1"/>
    <x v="0"/>
    <x v="1"/>
    <n v="2"/>
    <n v="40"/>
  </r>
  <r>
    <n v="171"/>
    <x v="141"/>
    <x v="0"/>
    <x v="6"/>
    <x v="0"/>
    <n v="5"/>
    <n v="130"/>
  </r>
  <r>
    <n v="172"/>
    <x v="142"/>
    <x v="0"/>
    <x v="7"/>
    <x v="0"/>
    <n v="2"/>
    <n v="30"/>
  </r>
  <r>
    <n v="173"/>
    <x v="10"/>
    <x v="0"/>
    <x v="6"/>
    <x v="0"/>
    <n v="4"/>
    <n v="104"/>
  </r>
  <r>
    <n v="174"/>
    <x v="72"/>
    <x v="1"/>
    <x v="5"/>
    <x v="1"/>
    <n v="2"/>
    <n v="190"/>
  </r>
  <r>
    <n v="175"/>
    <x v="143"/>
    <x v="3"/>
    <x v="9"/>
    <x v="0"/>
    <n v="5"/>
    <n v="170"/>
  </r>
  <r>
    <n v="176"/>
    <x v="144"/>
    <x v="1"/>
    <x v="0"/>
    <x v="0"/>
    <n v="5"/>
    <n v="100"/>
  </r>
  <r>
    <n v="177"/>
    <x v="145"/>
    <x v="3"/>
    <x v="6"/>
    <x v="1"/>
    <n v="3"/>
    <n v="78"/>
  </r>
  <r>
    <n v="178"/>
    <x v="146"/>
    <x v="2"/>
    <x v="6"/>
    <x v="1"/>
    <n v="2"/>
    <n v="52"/>
  </r>
  <r>
    <n v="179"/>
    <x v="147"/>
    <x v="3"/>
    <x v="1"/>
    <x v="1"/>
    <n v="5"/>
    <n v="2990"/>
  </r>
  <r>
    <n v="180"/>
    <x v="31"/>
    <x v="0"/>
    <x v="1"/>
    <x v="0"/>
    <n v="3"/>
    <n v="1794"/>
  </r>
  <r>
    <n v="181"/>
    <x v="148"/>
    <x v="1"/>
    <x v="8"/>
    <x v="2"/>
    <n v="4"/>
    <n v="1408"/>
  </r>
  <r>
    <n v="182"/>
    <x v="149"/>
    <x v="1"/>
    <x v="2"/>
    <x v="0"/>
    <n v="4"/>
    <n v="32"/>
  </r>
  <r>
    <n v="183"/>
    <x v="45"/>
    <x v="4"/>
    <x v="2"/>
    <x v="0"/>
    <n v="1"/>
    <n v="8"/>
  </r>
  <r>
    <n v="184"/>
    <x v="150"/>
    <x v="3"/>
    <x v="2"/>
    <x v="0"/>
    <n v="4"/>
    <n v="32"/>
  </r>
  <r>
    <n v="185"/>
    <x v="133"/>
    <x v="0"/>
    <x v="6"/>
    <x v="2"/>
    <n v="5"/>
    <n v="130"/>
  </r>
  <r>
    <n v="186"/>
    <x v="111"/>
    <x v="0"/>
    <x v="0"/>
    <x v="0"/>
    <n v="2"/>
    <n v="40"/>
  </r>
  <r>
    <n v="187"/>
    <x v="118"/>
    <x v="1"/>
    <x v="1"/>
    <x v="0"/>
    <n v="4"/>
    <n v="2392"/>
  </r>
  <r>
    <n v="188"/>
    <x v="151"/>
    <x v="3"/>
    <x v="9"/>
    <x v="0"/>
    <n v="2"/>
    <n v="68"/>
  </r>
  <r>
    <n v="189"/>
    <x v="68"/>
    <x v="1"/>
    <x v="6"/>
    <x v="0"/>
    <n v="4"/>
    <n v="104"/>
  </r>
  <r>
    <n v="190"/>
    <x v="152"/>
    <x v="1"/>
    <x v="2"/>
    <x v="2"/>
    <n v="3"/>
    <n v="24"/>
  </r>
  <r>
    <n v="191"/>
    <x v="30"/>
    <x v="0"/>
    <x v="6"/>
    <x v="0"/>
    <n v="5"/>
    <n v="130"/>
  </r>
  <r>
    <n v="192"/>
    <x v="91"/>
    <x v="1"/>
    <x v="2"/>
    <x v="0"/>
    <n v="1"/>
    <n v="8"/>
  </r>
  <r>
    <n v="193"/>
    <x v="153"/>
    <x v="0"/>
    <x v="6"/>
    <x v="0"/>
    <n v="3"/>
    <n v="78"/>
  </r>
  <r>
    <n v="194"/>
    <x v="121"/>
    <x v="0"/>
    <x v="4"/>
    <x v="0"/>
    <n v="5"/>
    <n v="275"/>
  </r>
  <r>
    <n v="195"/>
    <x v="154"/>
    <x v="1"/>
    <x v="0"/>
    <x v="0"/>
    <n v="5"/>
    <n v="100"/>
  </r>
  <r>
    <n v="196"/>
    <x v="155"/>
    <x v="4"/>
    <x v="8"/>
    <x v="2"/>
    <n v="5"/>
    <n v="1760"/>
  </r>
  <r>
    <n v="197"/>
    <x v="42"/>
    <x v="3"/>
    <x v="4"/>
    <x v="0"/>
    <n v="2"/>
    <n v="110"/>
  </r>
  <r>
    <n v="198"/>
    <x v="79"/>
    <x v="3"/>
    <x v="2"/>
    <x v="0"/>
    <n v="2"/>
    <n v="16"/>
  </r>
  <r>
    <n v="199"/>
    <x v="122"/>
    <x v="0"/>
    <x v="8"/>
    <x v="0"/>
    <n v="4"/>
    <n v="1408"/>
  </r>
  <r>
    <n v="200"/>
    <x v="156"/>
    <x v="1"/>
    <x v="8"/>
    <x v="2"/>
    <n v="1"/>
    <n v="352"/>
  </r>
  <r>
    <n v="201"/>
    <x v="8"/>
    <x v="2"/>
    <x v="9"/>
    <x v="0"/>
    <n v="2"/>
    <n v="68"/>
  </r>
  <r>
    <n v="202"/>
    <x v="157"/>
    <x v="4"/>
    <x v="4"/>
    <x v="0"/>
    <n v="1"/>
    <n v="55"/>
  </r>
  <r>
    <n v="203"/>
    <x v="9"/>
    <x v="4"/>
    <x v="5"/>
    <x v="0"/>
    <n v="3"/>
    <n v="285"/>
  </r>
  <r>
    <n v="204"/>
    <x v="158"/>
    <x v="0"/>
    <x v="6"/>
    <x v="0"/>
    <n v="4"/>
    <n v="104"/>
  </r>
  <r>
    <n v="205"/>
    <x v="159"/>
    <x v="4"/>
    <x v="9"/>
    <x v="0"/>
    <n v="1"/>
    <n v="34"/>
  </r>
  <r>
    <n v="206"/>
    <x v="160"/>
    <x v="4"/>
    <x v="3"/>
    <x v="1"/>
    <n v="2"/>
    <n v="590"/>
  </r>
  <r>
    <n v="207"/>
    <x v="161"/>
    <x v="2"/>
    <x v="1"/>
    <x v="0"/>
    <n v="1"/>
    <n v="598"/>
  </r>
  <r>
    <n v="208"/>
    <x v="162"/>
    <x v="4"/>
    <x v="6"/>
    <x v="1"/>
    <n v="1"/>
    <n v="26"/>
  </r>
  <r>
    <n v="209"/>
    <x v="156"/>
    <x v="1"/>
    <x v="8"/>
    <x v="1"/>
    <n v="3"/>
    <n v="1056"/>
  </r>
  <r>
    <n v="210"/>
    <x v="163"/>
    <x v="3"/>
    <x v="1"/>
    <x v="1"/>
    <n v="3"/>
    <n v="1794"/>
  </r>
  <r>
    <n v="211"/>
    <x v="75"/>
    <x v="4"/>
    <x v="5"/>
    <x v="0"/>
    <n v="5"/>
    <n v="475"/>
  </r>
  <r>
    <n v="212"/>
    <x v="164"/>
    <x v="0"/>
    <x v="3"/>
    <x v="0"/>
    <n v="4"/>
    <n v="1180"/>
  </r>
  <r>
    <n v="213"/>
    <x v="165"/>
    <x v="1"/>
    <x v="7"/>
    <x v="0"/>
    <n v="4"/>
    <n v="60"/>
  </r>
  <r>
    <n v="214"/>
    <x v="166"/>
    <x v="1"/>
    <x v="1"/>
    <x v="0"/>
    <n v="2"/>
    <n v="1196"/>
  </r>
  <r>
    <n v="215"/>
    <x v="167"/>
    <x v="1"/>
    <x v="4"/>
    <x v="0"/>
    <n v="2"/>
    <n v="110"/>
  </r>
  <r>
    <n v="216"/>
    <x v="98"/>
    <x v="1"/>
    <x v="1"/>
    <x v="0"/>
    <n v="1"/>
    <n v="598"/>
  </r>
  <r>
    <n v="217"/>
    <x v="14"/>
    <x v="0"/>
    <x v="3"/>
    <x v="0"/>
    <n v="3"/>
    <n v="885"/>
  </r>
  <r>
    <n v="218"/>
    <x v="168"/>
    <x v="0"/>
    <x v="4"/>
    <x v="0"/>
    <n v="4"/>
    <n v="220"/>
  </r>
  <r>
    <n v="219"/>
    <x v="169"/>
    <x v="1"/>
    <x v="0"/>
    <x v="2"/>
    <n v="3"/>
    <n v="60"/>
  </r>
  <r>
    <n v="220"/>
    <x v="170"/>
    <x v="0"/>
    <x v="4"/>
    <x v="1"/>
    <n v="2"/>
    <n v="110"/>
  </r>
  <r>
    <n v="221"/>
    <x v="171"/>
    <x v="1"/>
    <x v="4"/>
    <x v="1"/>
    <n v="4"/>
    <n v="220"/>
  </r>
  <r>
    <n v="222"/>
    <x v="163"/>
    <x v="3"/>
    <x v="3"/>
    <x v="0"/>
    <n v="4"/>
    <n v="1180"/>
  </r>
  <r>
    <n v="223"/>
    <x v="120"/>
    <x v="1"/>
    <x v="8"/>
    <x v="1"/>
    <n v="4"/>
    <n v="1408"/>
  </r>
  <r>
    <n v="224"/>
    <x v="172"/>
    <x v="1"/>
    <x v="2"/>
    <x v="0"/>
    <n v="4"/>
    <n v="32"/>
  </r>
  <r>
    <n v="225"/>
    <x v="97"/>
    <x v="4"/>
    <x v="6"/>
    <x v="0"/>
    <n v="3"/>
    <n v="78"/>
  </r>
  <r>
    <n v="226"/>
    <x v="173"/>
    <x v="0"/>
    <x v="4"/>
    <x v="0"/>
    <n v="3"/>
    <n v="165"/>
  </r>
  <r>
    <n v="227"/>
    <x v="164"/>
    <x v="1"/>
    <x v="9"/>
    <x v="0"/>
    <n v="1"/>
    <n v="34"/>
  </r>
  <r>
    <n v="228"/>
    <x v="174"/>
    <x v="1"/>
    <x v="5"/>
    <x v="0"/>
    <n v="2"/>
    <n v="190"/>
  </r>
  <r>
    <n v="229"/>
    <x v="48"/>
    <x v="1"/>
    <x v="7"/>
    <x v="0"/>
    <n v="2"/>
    <n v="30"/>
  </r>
  <r>
    <n v="230"/>
    <x v="175"/>
    <x v="2"/>
    <x v="3"/>
    <x v="0"/>
    <n v="2"/>
    <n v="590"/>
  </r>
  <r>
    <n v="231"/>
    <x v="176"/>
    <x v="0"/>
    <x v="2"/>
    <x v="0"/>
    <n v="2"/>
    <n v="16"/>
  </r>
  <r>
    <n v="232"/>
    <x v="12"/>
    <x v="1"/>
    <x v="4"/>
    <x v="0"/>
    <n v="2"/>
    <n v="110"/>
  </r>
  <r>
    <n v="233"/>
    <x v="19"/>
    <x v="0"/>
    <x v="2"/>
    <x v="0"/>
    <n v="3"/>
    <n v="24"/>
  </r>
  <r>
    <n v="234"/>
    <x v="98"/>
    <x v="1"/>
    <x v="3"/>
    <x v="1"/>
    <n v="2"/>
    <n v="590"/>
  </r>
  <r>
    <n v="235"/>
    <x v="177"/>
    <x v="0"/>
    <x v="1"/>
    <x v="1"/>
    <n v="3"/>
    <n v="1794"/>
  </r>
  <r>
    <n v="236"/>
    <x v="66"/>
    <x v="1"/>
    <x v="5"/>
    <x v="0"/>
    <n v="2"/>
    <n v="190"/>
  </r>
  <r>
    <n v="237"/>
    <x v="86"/>
    <x v="1"/>
    <x v="7"/>
    <x v="0"/>
    <n v="2"/>
    <n v="30"/>
  </r>
  <r>
    <n v="238"/>
    <x v="158"/>
    <x v="2"/>
    <x v="9"/>
    <x v="2"/>
    <n v="4"/>
    <n v="136"/>
  </r>
  <r>
    <n v="239"/>
    <x v="178"/>
    <x v="3"/>
    <x v="4"/>
    <x v="0"/>
    <n v="5"/>
    <n v="275"/>
  </r>
  <r>
    <n v="240"/>
    <x v="179"/>
    <x v="4"/>
    <x v="0"/>
    <x v="0"/>
    <n v="4"/>
    <n v="80"/>
  </r>
  <r>
    <n v="241"/>
    <x v="101"/>
    <x v="0"/>
    <x v="4"/>
    <x v="1"/>
    <n v="1"/>
    <n v="55"/>
  </r>
  <r>
    <n v="242"/>
    <x v="180"/>
    <x v="2"/>
    <x v="3"/>
    <x v="0"/>
    <n v="3"/>
    <n v="885"/>
  </r>
  <r>
    <n v="243"/>
    <x v="181"/>
    <x v="3"/>
    <x v="1"/>
    <x v="0"/>
    <n v="3"/>
    <n v="1794"/>
  </r>
  <r>
    <n v="244"/>
    <x v="58"/>
    <x v="1"/>
    <x v="0"/>
    <x v="0"/>
    <n v="2"/>
    <n v="40"/>
  </r>
  <r>
    <n v="245"/>
    <x v="182"/>
    <x v="1"/>
    <x v="3"/>
    <x v="0"/>
    <n v="2"/>
    <n v="590"/>
  </r>
  <r>
    <n v="246"/>
    <x v="183"/>
    <x v="3"/>
    <x v="5"/>
    <x v="0"/>
    <n v="3"/>
    <n v="285"/>
  </r>
  <r>
    <n v="247"/>
    <x v="184"/>
    <x v="0"/>
    <x v="2"/>
    <x v="1"/>
    <n v="3"/>
    <n v="24"/>
  </r>
  <r>
    <n v="248"/>
    <x v="133"/>
    <x v="0"/>
    <x v="3"/>
    <x v="2"/>
    <n v="2"/>
    <n v="590"/>
  </r>
  <r>
    <n v="249"/>
    <x v="185"/>
    <x v="2"/>
    <x v="6"/>
    <x v="0"/>
    <n v="4"/>
    <n v="104"/>
  </r>
  <r>
    <n v="250"/>
    <x v="35"/>
    <x v="2"/>
    <x v="8"/>
    <x v="0"/>
    <n v="5"/>
    <n v="1760"/>
  </r>
  <r>
    <n v="251"/>
    <x v="186"/>
    <x v="1"/>
    <x v="5"/>
    <x v="1"/>
    <n v="2"/>
    <n v="190"/>
  </r>
  <r>
    <n v="252"/>
    <x v="112"/>
    <x v="1"/>
    <x v="5"/>
    <x v="1"/>
    <n v="5"/>
    <n v="475"/>
  </r>
  <r>
    <n v="253"/>
    <x v="120"/>
    <x v="1"/>
    <x v="8"/>
    <x v="0"/>
    <n v="5"/>
    <n v="1760"/>
  </r>
  <r>
    <n v="254"/>
    <x v="187"/>
    <x v="2"/>
    <x v="6"/>
    <x v="2"/>
    <n v="2"/>
    <n v="52"/>
  </r>
  <r>
    <n v="255"/>
    <x v="188"/>
    <x v="1"/>
    <x v="7"/>
    <x v="0"/>
    <n v="4"/>
    <n v="60"/>
  </r>
  <r>
    <n v="256"/>
    <x v="14"/>
    <x v="0"/>
    <x v="0"/>
    <x v="1"/>
    <n v="5"/>
    <n v="100"/>
  </r>
  <r>
    <n v="257"/>
    <x v="189"/>
    <x v="1"/>
    <x v="0"/>
    <x v="0"/>
    <n v="3"/>
    <n v="60"/>
  </r>
  <r>
    <n v="258"/>
    <x v="190"/>
    <x v="1"/>
    <x v="8"/>
    <x v="0"/>
    <n v="3"/>
    <n v="1056"/>
  </r>
  <r>
    <n v="259"/>
    <x v="191"/>
    <x v="0"/>
    <x v="8"/>
    <x v="0"/>
    <n v="3"/>
    <n v="1056"/>
  </r>
  <r>
    <n v="260"/>
    <x v="51"/>
    <x v="0"/>
    <x v="3"/>
    <x v="0"/>
    <n v="4"/>
    <n v="1180"/>
  </r>
  <r>
    <n v="261"/>
    <x v="192"/>
    <x v="0"/>
    <x v="2"/>
    <x v="0"/>
    <n v="3"/>
    <n v="24"/>
  </r>
  <r>
    <n v="262"/>
    <x v="44"/>
    <x v="1"/>
    <x v="4"/>
    <x v="0"/>
    <n v="3"/>
    <n v="165"/>
  </r>
  <r>
    <n v="263"/>
    <x v="57"/>
    <x v="1"/>
    <x v="5"/>
    <x v="0"/>
    <n v="2"/>
    <n v="190"/>
  </r>
  <r>
    <n v="264"/>
    <x v="136"/>
    <x v="0"/>
    <x v="0"/>
    <x v="0"/>
    <n v="2"/>
    <n v="40"/>
  </r>
  <r>
    <n v="265"/>
    <x v="193"/>
    <x v="4"/>
    <x v="9"/>
    <x v="0"/>
    <n v="3"/>
    <n v="102"/>
  </r>
  <r>
    <n v="266"/>
    <x v="194"/>
    <x v="3"/>
    <x v="4"/>
    <x v="0"/>
    <n v="2"/>
    <n v="110"/>
  </r>
  <r>
    <n v="267"/>
    <x v="161"/>
    <x v="2"/>
    <x v="8"/>
    <x v="0"/>
    <n v="2"/>
    <n v="704"/>
  </r>
  <r>
    <n v="268"/>
    <x v="14"/>
    <x v="1"/>
    <x v="1"/>
    <x v="0"/>
    <n v="3"/>
    <n v="1794"/>
  </r>
  <r>
    <n v="269"/>
    <x v="195"/>
    <x v="0"/>
    <x v="3"/>
    <x v="0"/>
    <n v="3"/>
    <n v="885"/>
  </r>
  <r>
    <n v="270"/>
    <x v="103"/>
    <x v="0"/>
    <x v="7"/>
    <x v="0"/>
    <n v="2"/>
    <n v="30"/>
  </r>
  <r>
    <n v="271"/>
    <x v="196"/>
    <x v="4"/>
    <x v="1"/>
    <x v="0"/>
    <n v="4"/>
    <n v="2392"/>
  </r>
  <r>
    <n v="272"/>
    <x v="153"/>
    <x v="1"/>
    <x v="4"/>
    <x v="1"/>
    <n v="2"/>
    <n v="110"/>
  </r>
  <r>
    <n v="273"/>
    <x v="197"/>
    <x v="0"/>
    <x v="7"/>
    <x v="0"/>
    <n v="4"/>
    <n v="60"/>
  </r>
  <r>
    <n v="274"/>
    <x v="198"/>
    <x v="1"/>
    <x v="4"/>
    <x v="0"/>
    <n v="5"/>
    <n v="275"/>
  </r>
  <r>
    <n v="275"/>
    <x v="199"/>
    <x v="1"/>
    <x v="0"/>
    <x v="0"/>
    <n v="3"/>
    <n v="60"/>
  </r>
  <r>
    <n v="276"/>
    <x v="200"/>
    <x v="2"/>
    <x v="8"/>
    <x v="0"/>
    <n v="3"/>
    <n v="1056"/>
  </r>
  <r>
    <n v="277"/>
    <x v="40"/>
    <x v="1"/>
    <x v="4"/>
    <x v="1"/>
    <n v="5"/>
    <n v="275"/>
  </r>
  <r>
    <n v="278"/>
    <x v="90"/>
    <x v="0"/>
    <x v="9"/>
    <x v="2"/>
    <n v="1"/>
    <n v="34"/>
  </r>
  <r>
    <n v="279"/>
    <x v="154"/>
    <x v="3"/>
    <x v="6"/>
    <x v="0"/>
    <n v="1"/>
    <n v="26"/>
  </r>
  <r>
    <n v="280"/>
    <x v="68"/>
    <x v="1"/>
    <x v="1"/>
    <x v="0"/>
    <n v="5"/>
    <n v="2990"/>
  </r>
  <r>
    <n v="281"/>
    <x v="201"/>
    <x v="1"/>
    <x v="3"/>
    <x v="0"/>
    <n v="4"/>
    <n v="1180"/>
  </r>
  <r>
    <n v="282"/>
    <x v="21"/>
    <x v="0"/>
    <x v="5"/>
    <x v="1"/>
    <n v="4"/>
    <n v="380"/>
  </r>
  <r>
    <n v="283"/>
    <x v="202"/>
    <x v="2"/>
    <x v="3"/>
    <x v="0"/>
    <n v="1"/>
    <n v="295"/>
  </r>
  <r>
    <n v="284"/>
    <x v="37"/>
    <x v="1"/>
    <x v="2"/>
    <x v="0"/>
    <n v="2"/>
    <n v="16"/>
  </r>
  <r>
    <n v="285"/>
    <x v="38"/>
    <x v="1"/>
    <x v="1"/>
    <x v="1"/>
    <n v="5"/>
    <n v="2990"/>
  </r>
  <r>
    <n v="286"/>
    <x v="203"/>
    <x v="0"/>
    <x v="1"/>
    <x v="0"/>
    <n v="3"/>
    <n v="1794"/>
  </r>
  <r>
    <n v="287"/>
    <x v="204"/>
    <x v="0"/>
    <x v="1"/>
    <x v="0"/>
    <n v="2"/>
    <n v="1196"/>
  </r>
  <r>
    <n v="288"/>
    <x v="205"/>
    <x v="3"/>
    <x v="9"/>
    <x v="1"/>
    <n v="2"/>
    <n v="68"/>
  </r>
  <r>
    <n v="289"/>
    <x v="206"/>
    <x v="0"/>
    <x v="2"/>
    <x v="0"/>
    <n v="2"/>
    <n v="16"/>
  </r>
  <r>
    <n v="290"/>
    <x v="108"/>
    <x v="2"/>
    <x v="0"/>
    <x v="2"/>
    <n v="2"/>
    <n v="40"/>
  </r>
  <r>
    <n v="291"/>
    <x v="111"/>
    <x v="1"/>
    <x v="2"/>
    <x v="0"/>
    <n v="1"/>
    <n v="8"/>
  </r>
  <r>
    <n v="292"/>
    <x v="36"/>
    <x v="2"/>
    <x v="7"/>
    <x v="1"/>
    <n v="2"/>
    <n v="30"/>
  </r>
  <r>
    <n v="293"/>
    <x v="196"/>
    <x v="2"/>
    <x v="9"/>
    <x v="0"/>
    <n v="3"/>
    <n v="102"/>
  </r>
  <r>
    <n v="294"/>
    <x v="207"/>
    <x v="0"/>
    <x v="2"/>
    <x v="1"/>
    <n v="1"/>
    <n v="8"/>
  </r>
  <r>
    <n v="295"/>
    <x v="146"/>
    <x v="0"/>
    <x v="8"/>
    <x v="1"/>
    <n v="2"/>
    <n v="704"/>
  </r>
  <r>
    <n v="296"/>
    <x v="134"/>
    <x v="1"/>
    <x v="3"/>
    <x v="2"/>
    <n v="4"/>
    <n v="1180"/>
  </r>
  <r>
    <n v="297"/>
    <x v="208"/>
    <x v="4"/>
    <x v="5"/>
    <x v="1"/>
    <n v="1"/>
    <n v="95"/>
  </r>
  <r>
    <n v="298"/>
    <x v="192"/>
    <x v="3"/>
    <x v="3"/>
    <x v="1"/>
    <n v="4"/>
    <n v="1180"/>
  </r>
  <r>
    <n v="299"/>
    <x v="209"/>
    <x v="1"/>
    <x v="1"/>
    <x v="0"/>
    <n v="4"/>
    <n v="2392"/>
  </r>
  <r>
    <n v="300"/>
    <x v="69"/>
    <x v="4"/>
    <x v="8"/>
    <x v="1"/>
    <n v="3"/>
    <n v="1056"/>
  </r>
  <r>
    <n v="301"/>
    <x v="188"/>
    <x v="2"/>
    <x v="4"/>
    <x v="0"/>
    <n v="3"/>
    <n v="165"/>
  </r>
  <r>
    <n v="302"/>
    <x v="203"/>
    <x v="1"/>
    <x v="8"/>
    <x v="1"/>
    <n v="4"/>
    <n v="1408"/>
  </r>
  <r>
    <n v="303"/>
    <x v="107"/>
    <x v="1"/>
    <x v="6"/>
    <x v="0"/>
    <n v="1"/>
    <n v="26"/>
  </r>
  <r>
    <n v="304"/>
    <x v="210"/>
    <x v="1"/>
    <x v="3"/>
    <x v="0"/>
    <n v="2"/>
    <n v="590"/>
  </r>
  <r>
    <n v="305"/>
    <x v="58"/>
    <x v="4"/>
    <x v="1"/>
    <x v="0"/>
    <n v="3"/>
    <n v="1794"/>
  </r>
  <r>
    <n v="306"/>
    <x v="211"/>
    <x v="2"/>
    <x v="2"/>
    <x v="0"/>
    <n v="1"/>
    <n v="8"/>
  </r>
  <r>
    <n v="307"/>
    <x v="212"/>
    <x v="1"/>
    <x v="6"/>
    <x v="0"/>
    <n v="1"/>
    <n v="26"/>
  </r>
  <r>
    <n v="308"/>
    <x v="198"/>
    <x v="1"/>
    <x v="9"/>
    <x v="0"/>
    <n v="1"/>
    <n v="34"/>
  </r>
  <r>
    <n v="309"/>
    <x v="202"/>
    <x v="0"/>
    <x v="3"/>
    <x v="1"/>
    <n v="4"/>
    <n v="1180"/>
  </r>
  <r>
    <n v="310"/>
    <x v="106"/>
    <x v="1"/>
    <x v="4"/>
    <x v="0"/>
    <n v="4"/>
    <n v="220"/>
  </r>
  <r>
    <n v="311"/>
    <x v="173"/>
    <x v="2"/>
    <x v="4"/>
    <x v="0"/>
    <n v="4"/>
    <n v="220"/>
  </r>
  <r>
    <n v="312"/>
    <x v="73"/>
    <x v="3"/>
    <x v="1"/>
    <x v="0"/>
    <n v="1"/>
    <n v="598"/>
  </r>
  <r>
    <n v="313"/>
    <x v="142"/>
    <x v="0"/>
    <x v="3"/>
    <x v="0"/>
    <n v="2"/>
    <n v="590"/>
  </r>
  <r>
    <n v="314"/>
    <x v="41"/>
    <x v="0"/>
    <x v="6"/>
    <x v="0"/>
    <n v="4"/>
    <n v="104"/>
  </r>
  <r>
    <n v="315"/>
    <x v="213"/>
    <x v="0"/>
    <x v="4"/>
    <x v="0"/>
    <n v="4"/>
    <n v="220"/>
  </r>
  <r>
    <n v="316"/>
    <x v="151"/>
    <x v="1"/>
    <x v="9"/>
    <x v="2"/>
    <n v="1"/>
    <n v="34"/>
  </r>
  <r>
    <n v="317"/>
    <x v="197"/>
    <x v="1"/>
    <x v="8"/>
    <x v="0"/>
    <n v="4"/>
    <n v="1408"/>
  </r>
  <r>
    <n v="318"/>
    <x v="214"/>
    <x v="0"/>
    <x v="6"/>
    <x v="0"/>
    <n v="4"/>
    <n v="104"/>
  </r>
  <r>
    <n v="319"/>
    <x v="80"/>
    <x v="1"/>
    <x v="9"/>
    <x v="0"/>
    <n v="4"/>
    <n v="136"/>
  </r>
  <r>
    <n v="320"/>
    <x v="83"/>
    <x v="0"/>
    <x v="6"/>
    <x v="0"/>
    <n v="2"/>
    <n v="52"/>
  </r>
  <r>
    <n v="321"/>
    <x v="135"/>
    <x v="3"/>
    <x v="6"/>
    <x v="1"/>
    <n v="2"/>
    <n v="52"/>
  </r>
  <r>
    <n v="322"/>
    <x v="116"/>
    <x v="1"/>
    <x v="8"/>
    <x v="0"/>
    <n v="1"/>
    <n v="352"/>
  </r>
  <r>
    <n v="323"/>
    <x v="33"/>
    <x v="1"/>
    <x v="9"/>
    <x v="0"/>
    <n v="1"/>
    <n v="34"/>
  </r>
  <r>
    <n v="324"/>
    <x v="215"/>
    <x v="1"/>
    <x v="1"/>
    <x v="0"/>
    <n v="1"/>
    <n v="598"/>
  </r>
  <r>
    <n v="325"/>
    <x v="203"/>
    <x v="1"/>
    <x v="1"/>
    <x v="0"/>
    <n v="5"/>
    <n v="2990"/>
  </r>
  <r>
    <n v="326"/>
    <x v="216"/>
    <x v="0"/>
    <x v="8"/>
    <x v="0"/>
    <n v="4"/>
    <n v="1408"/>
  </r>
  <r>
    <n v="327"/>
    <x v="217"/>
    <x v="1"/>
    <x v="5"/>
    <x v="0"/>
    <n v="2"/>
    <n v="190"/>
  </r>
  <r>
    <n v="328"/>
    <x v="107"/>
    <x v="1"/>
    <x v="0"/>
    <x v="0"/>
    <n v="4"/>
    <n v="80"/>
  </r>
  <r>
    <n v="329"/>
    <x v="218"/>
    <x v="1"/>
    <x v="4"/>
    <x v="0"/>
    <n v="4"/>
    <n v="220"/>
  </r>
  <r>
    <n v="330"/>
    <x v="44"/>
    <x v="1"/>
    <x v="1"/>
    <x v="0"/>
    <n v="2"/>
    <n v="1196"/>
  </r>
  <r>
    <n v="331"/>
    <x v="89"/>
    <x v="2"/>
    <x v="9"/>
    <x v="0"/>
    <n v="3"/>
    <n v="102"/>
  </r>
  <r>
    <n v="332"/>
    <x v="124"/>
    <x v="1"/>
    <x v="0"/>
    <x v="0"/>
    <n v="2"/>
    <n v="40"/>
  </r>
  <r>
    <n v="333"/>
    <x v="219"/>
    <x v="1"/>
    <x v="6"/>
    <x v="0"/>
    <n v="4"/>
    <n v="104"/>
  </r>
  <r>
    <n v="334"/>
    <x v="127"/>
    <x v="0"/>
    <x v="9"/>
    <x v="0"/>
    <n v="4"/>
    <n v="136"/>
  </r>
  <r>
    <n v="335"/>
    <x v="220"/>
    <x v="2"/>
    <x v="6"/>
    <x v="0"/>
    <n v="2"/>
    <n v="52"/>
  </r>
  <r>
    <n v="336"/>
    <x v="221"/>
    <x v="1"/>
    <x v="6"/>
    <x v="0"/>
    <n v="2"/>
    <n v="52"/>
  </r>
  <r>
    <n v="337"/>
    <x v="222"/>
    <x v="1"/>
    <x v="8"/>
    <x v="0"/>
    <n v="3"/>
    <n v="1056"/>
  </r>
  <r>
    <n v="338"/>
    <x v="223"/>
    <x v="1"/>
    <x v="4"/>
    <x v="0"/>
    <n v="2"/>
    <n v="110"/>
  </r>
  <r>
    <n v="339"/>
    <x v="54"/>
    <x v="1"/>
    <x v="8"/>
    <x v="1"/>
    <n v="3"/>
    <n v="1056"/>
  </r>
  <r>
    <n v="340"/>
    <x v="8"/>
    <x v="1"/>
    <x v="1"/>
    <x v="2"/>
    <n v="2"/>
    <n v="1196"/>
  </r>
  <r>
    <n v="341"/>
    <x v="224"/>
    <x v="0"/>
    <x v="4"/>
    <x v="0"/>
    <n v="5"/>
    <n v="275"/>
  </r>
  <r>
    <n v="342"/>
    <x v="56"/>
    <x v="0"/>
    <x v="2"/>
    <x v="2"/>
    <n v="2"/>
    <n v="16"/>
  </r>
  <r>
    <n v="343"/>
    <x v="37"/>
    <x v="4"/>
    <x v="4"/>
    <x v="0"/>
    <n v="1"/>
    <n v="55"/>
  </r>
  <r>
    <n v="344"/>
    <x v="126"/>
    <x v="2"/>
    <x v="2"/>
    <x v="1"/>
    <n v="3"/>
    <n v="24"/>
  </r>
  <r>
    <n v="345"/>
    <x v="16"/>
    <x v="3"/>
    <x v="1"/>
    <x v="0"/>
    <n v="1"/>
    <n v="598"/>
  </r>
  <r>
    <n v="346"/>
    <x v="225"/>
    <x v="0"/>
    <x v="8"/>
    <x v="0"/>
    <n v="3"/>
    <n v="1056"/>
  </r>
  <r>
    <n v="347"/>
    <x v="57"/>
    <x v="3"/>
    <x v="3"/>
    <x v="0"/>
    <n v="4"/>
    <n v="1180"/>
  </r>
  <r>
    <n v="348"/>
    <x v="226"/>
    <x v="1"/>
    <x v="1"/>
    <x v="0"/>
    <n v="2"/>
    <n v="1196"/>
  </r>
  <r>
    <n v="349"/>
    <x v="77"/>
    <x v="4"/>
    <x v="6"/>
    <x v="0"/>
    <n v="2"/>
    <n v="52"/>
  </r>
  <r>
    <n v="350"/>
    <x v="164"/>
    <x v="1"/>
    <x v="7"/>
    <x v="1"/>
    <n v="4"/>
    <n v="60"/>
  </r>
  <r>
    <n v="351"/>
    <x v="54"/>
    <x v="1"/>
    <x v="0"/>
    <x v="0"/>
    <n v="1"/>
    <n v="20"/>
  </r>
  <r>
    <n v="352"/>
    <x v="189"/>
    <x v="0"/>
    <x v="9"/>
    <x v="1"/>
    <n v="3"/>
    <n v="102"/>
  </r>
  <r>
    <n v="353"/>
    <x v="98"/>
    <x v="4"/>
    <x v="9"/>
    <x v="0"/>
    <n v="3"/>
    <n v="102"/>
  </r>
  <r>
    <n v="354"/>
    <x v="227"/>
    <x v="1"/>
    <x v="5"/>
    <x v="1"/>
    <n v="5"/>
    <n v="475"/>
  </r>
  <r>
    <n v="355"/>
    <x v="147"/>
    <x v="2"/>
    <x v="8"/>
    <x v="0"/>
    <n v="2"/>
    <n v="704"/>
  </r>
  <r>
    <n v="356"/>
    <x v="173"/>
    <x v="1"/>
    <x v="9"/>
    <x v="1"/>
    <n v="1"/>
    <n v="34"/>
  </r>
  <r>
    <n v="357"/>
    <x v="228"/>
    <x v="2"/>
    <x v="1"/>
    <x v="1"/>
    <n v="2"/>
    <n v="1196"/>
  </r>
  <r>
    <n v="358"/>
    <x v="229"/>
    <x v="3"/>
    <x v="7"/>
    <x v="0"/>
    <n v="3"/>
    <n v="45"/>
  </r>
  <r>
    <n v="359"/>
    <x v="162"/>
    <x v="1"/>
    <x v="0"/>
    <x v="0"/>
    <n v="3"/>
    <n v="60"/>
  </r>
  <r>
    <n v="360"/>
    <x v="225"/>
    <x v="1"/>
    <x v="6"/>
    <x v="0"/>
    <n v="3"/>
    <n v="78"/>
  </r>
  <r>
    <n v="361"/>
    <x v="183"/>
    <x v="0"/>
    <x v="0"/>
    <x v="0"/>
    <n v="5"/>
    <n v="100"/>
  </r>
  <r>
    <n v="362"/>
    <x v="178"/>
    <x v="1"/>
    <x v="2"/>
    <x v="0"/>
    <n v="2"/>
    <n v="16"/>
  </r>
  <r>
    <n v="363"/>
    <x v="78"/>
    <x v="1"/>
    <x v="5"/>
    <x v="0"/>
    <n v="4"/>
    <n v="380"/>
  </r>
  <r>
    <n v="364"/>
    <x v="192"/>
    <x v="1"/>
    <x v="4"/>
    <x v="1"/>
    <n v="2"/>
    <n v="110"/>
  </r>
  <r>
    <n v="365"/>
    <x v="230"/>
    <x v="3"/>
    <x v="8"/>
    <x v="2"/>
    <n v="2"/>
    <n v="704"/>
  </r>
  <r>
    <n v="366"/>
    <x v="231"/>
    <x v="0"/>
    <x v="2"/>
    <x v="0"/>
    <n v="4"/>
    <n v="32"/>
  </r>
  <r>
    <n v="367"/>
    <x v="175"/>
    <x v="0"/>
    <x v="1"/>
    <x v="0"/>
    <n v="4"/>
    <n v="2392"/>
  </r>
  <r>
    <n v="368"/>
    <x v="232"/>
    <x v="1"/>
    <x v="3"/>
    <x v="0"/>
    <n v="1"/>
    <n v="295"/>
  </r>
  <r>
    <n v="369"/>
    <x v="186"/>
    <x v="0"/>
    <x v="3"/>
    <x v="0"/>
    <n v="4"/>
    <n v="1180"/>
  </r>
  <r>
    <n v="370"/>
    <x v="212"/>
    <x v="4"/>
    <x v="8"/>
    <x v="0"/>
    <n v="3"/>
    <n v="1056"/>
  </r>
  <r>
    <n v="371"/>
    <x v="233"/>
    <x v="1"/>
    <x v="3"/>
    <x v="1"/>
    <n v="3"/>
    <n v="885"/>
  </r>
  <r>
    <n v="372"/>
    <x v="234"/>
    <x v="0"/>
    <x v="6"/>
    <x v="1"/>
    <n v="3"/>
    <n v="78"/>
  </r>
  <r>
    <n v="373"/>
    <x v="137"/>
    <x v="1"/>
    <x v="9"/>
    <x v="0"/>
    <n v="3"/>
    <n v="102"/>
  </r>
  <r>
    <n v="374"/>
    <x v="218"/>
    <x v="3"/>
    <x v="3"/>
    <x v="0"/>
    <n v="5"/>
    <n v="1475"/>
  </r>
  <r>
    <n v="375"/>
    <x v="235"/>
    <x v="0"/>
    <x v="0"/>
    <x v="0"/>
    <n v="1"/>
    <n v="20"/>
  </r>
  <r>
    <n v="376"/>
    <x v="20"/>
    <x v="4"/>
    <x v="3"/>
    <x v="1"/>
    <n v="2"/>
    <n v="590"/>
  </r>
  <r>
    <n v="377"/>
    <x v="236"/>
    <x v="0"/>
    <x v="9"/>
    <x v="0"/>
    <n v="2"/>
    <n v="68"/>
  </r>
  <r>
    <n v="378"/>
    <x v="237"/>
    <x v="2"/>
    <x v="0"/>
    <x v="1"/>
    <n v="5"/>
    <n v="100"/>
  </r>
  <r>
    <n v="379"/>
    <x v="238"/>
    <x v="1"/>
    <x v="6"/>
    <x v="0"/>
    <n v="3"/>
    <n v="78"/>
  </r>
  <r>
    <n v="380"/>
    <x v="212"/>
    <x v="3"/>
    <x v="0"/>
    <x v="0"/>
    <n v="5"/>
    <n v="100"/>
  </r>
  <r>
    <n v="381"/>
    <x v="72"/>
    <x v="1"/>
    <x v="9"/>
    <x v="0"/>
    <n v="1"/>
    <n v="34"/>
  </r>
  <r>
    <n v="382"/>
    <x v="239"/>
    <x v="2"/>
    <x v="4"/>
    <x v="2"/>
    <n v="3"/>
    <n v="165"/>
  </r>
  <r>
    <n v="383"/>
    <x v="136"/>
    <x v="0"/>
    <x v="2"/>
    <x v="0"/>
    <n v="4"/>
    <n v="32"/>
  </r>
  <r>
    <n v="384"/>
    <x v="14"/>
    <x v="0"/>
    <x v="1"/>
    <x v="0"/>
    <n v="2"/>
    <n v="1196"/>
  </r>
  <r>
    <n v="385"/>
    <x v="226"/>
    <x v="1"/>
    <x v="1"/>
    <x v="0"/>
    <n v="4"/>
    <n v="2392"/>
  </r>
  <r>
    <n v="386"/>
    <x v="240"/>
    <x v="1"/>
    <x v="6"/>
    <x v="0"/>
    <n v="3"/>
    <n v="78"/>
  </r>
  <r>
    <n v="387"/>
    <x v="241"/>
    <x v="1"/>
    <x v="9"/>
    <x v="0"/>
    <n v="2"/>
    <n v="68"/>
  </r>
  <r>
    <n v="388"/>
    <x v="75"/>
    <x v="3"/>
    <x v="2"/>
    <x v="0"/>
    <n v="4"/>
    <n v="32"/>
  </r>
  <r>
    <n v="389"/>
    <x v="232"/>
    <x v="0"/>
    <x v="3"/>
    <x v="0"/>
    <n v="2"/>
    <n v="590"/>
  </r>
  <r>
    <n v="390"/>
    <x v="242"/>
    <x v="0"/>
    <x v="4"/>
    <x v="0"/>
    <n v="5"/>
    <n v="275"/>
  </r>
  <r>
    <n v="391"/>
    <x v="151"/>
    <x v="1"/>
    <x v="0"/>
    <x v="0"/>
    <n v="3"/>
    <n v="60"/>
  </r>
  <r>
    <n v="392"/>
    <x v="97"/>
    <x v="2"/>
    <x v="2"/>
    <x v="0"/>
    <n v="1"/>
    <n v="8"/>
  </r>
  <r>
    <n v="393"/>
    <x v="64"/>
    <x v="2"/>
    <x v="1"/>
    <x v="0"/>
    <n v="2"/>
    <n v="1196"/>
  </r>
  <r>
    <n v="394"/>
    <x v="44"/>
    <x v="4"/>
    <x v="0"/>
    <x v="0"/>
    <n v="3"/>
    <n v="60"/>
  </r>
  <r>
    <n v="395"/>
    <x v="12"/>
    <x v="4"/>
    <x v="4"/>
    <x v="0"/>
    <n v="2"/>
    <n v="110"/>
  </r>
  <r>
    <n v="396"/>
    <x v="71"/>
    <x v="2"/>
    <x v="7"/>
    <x v="1"/>
    <n v="2"/>
    <n v="30"/>
  </r>
  <r>
    <n v="397"/>
    <x v="41"/>
    <x v="1"/>
    <x v="0"/>
    <x v="0"/>
    <n v="5"/>
    <n v="100"/>
  </r>
  <r>
    <n v="398"/>
    <x v="243"/>
    <x v="2"/>
    <x v="0"/>
    <x v="0"/>
    <n v="2"/>
    <n v="40"/>
  </r>
  <r>
    <n v="399"/>
    <x v="103"/>
    <x v="0"/>
    <x v="9"/>
    <x v="0"/>
    <n v="1"/>
    <n v="34"/>
  </r>
  <r>
    <n v="400"/>
    <x v="31"/>
    <x v="3"/>
    <x v="4"/>
    <x v="1"/>
    <n v="2"/>
    <n v="110"/>
  </r>
  <r>
    <n v="401"/>
    <x v="182"/>
    <x v="1"/>
    <x v="8"/>
    <x v="0"/>
    <n v="2"/>
    <n v="704"/>
  </r>
  <r>
    <n v="402"/>
    <x v="244"/>
    <x v="0"/>
    <x v="0"/>
    <x v="0"/>
    <n v="5"/>
    <n v="100"/>
  </r>
  <r>
    <n v="403"/>
    <x v="141"/>
    <x v="1"/>
    <x v="1"/>
    <x v="0"/>
    <n v="2"/>
    <n v="1196"/>
  </r>
  <r>
    <n v="404"/>
    <x v="245"/>
    <x v="1"/>
    <x v="9"/>
    <x v="0"/>
    <n v="5"/>
    <n v="170"/>
  </r>
  <r>
    <n v="405"/>
    <x v="57"/>
    <x v="1"/>
    <x v="0"/>
    <x v="0"/>
    <n v="3"/>
    <n v="60"/>
  </r>
  <r>
    <n v="406"/>
    <x v="234"/>
    <x v="0"/>
    <x v="1"/>
    <x v="0"/>
    <n v="4"/>
    <n v="2392"/>
  </r>
  <r>
    <n v="407"/>
    <x v="246"/>
    <x v="0"/>
    <x v="1"/>
    <x v="0"/>
    <n v="4"/>
    <n v="2392"/>
  </r>
  <r>
    <n v="408"/>
    <x v="33"/>
    <x v="0"/>
    <x v="8"/>
    <x v="0"/>
    <n v="4"/>
    <n v="1408"/>
  </r>
  <r>
    <n v="409"/>
    <x v="78"/>
    <x v="3"/>
    <x v="6"/>
    <x v="0"/>
    <n v="2"/>
    <n v="52"/>
  </r>
  <r>
    <n v="410"/>
    <x v="247"/>
    <x v="1"/>
    <x v="8"/>
    <x v="0"/>
    <n v="4"/>
    <n v="1408"/>
  </r>
  <r>
    <n v="411"/>
    <x v="209"/>
    <x v="1"/>
    <x v="5"/>
    <x v="0"/>
    <n v="4"/>
    <n v="380"/>
  </r>
  <r>
    <n v="412"/>
    <x v="147"/>
    <x v="1"/>
    <x v="1"/>
    <x v="1"/>
    <n v="4"/>
    <n v="2392"/>
  </r>
  <r>
    <n v="413"/>
    <x v="248"/>
    <x v="2"/>
    <x v="5"/>
    <x v="1"/>
    <n v="4"/>
    <n v="380"/>
  </r>
  <r>
    <n v="414"/>
    <x v="249"/>
    <x v="1"/>
    <x v="7"/>
    <x v="1"/>
    <n v="5"/>
    <n v="75"/>
  </r>
  <r>
    <n v="415"/>
    <x v="250"/>
    <x v="1"/>
    <x v="0"/>
    <x v="0"/>
    <n v="3"/>
    <n v="60"/>
  </r>
  <r>
    <n v="416"/>
    <x v="12"/>
    <x v="0"/>
    <x v="6"/>
    <x v="0"/>
    <n v="4"/>
    <n v="104"/>
  </r>
  <r>
    <n v="417"/>
    <x v="251"/>
    <x v="2"/>
    <x v="1"/>
    <x v="1"/>
    <n v="4"/>
    <n v="2392"/>
  </r>
  <r>
    <n v="418"/>
    <x v="211"/>
    <x v="1"/>
    <x v="4"/>
    <x v="1"/>
    <n v="4"/>
    <n v="220"/>
  </r>
  <r>
    <n v="419"/>
    <x v="252"/>
    <x v="1"/>
    <x v="8"/>
    <x v="0"/>
    <n v="2"/>
    <n v="704"/>
  </r>
  <r>
    <n v="420"/>
    <x v="253"/>
    <x v="1"/>
    <x v="2"/>
    <x v="0"/>
    <n v="1"/>
    <n v="8"/>
  </r>
  <r>
    <n v="421"/>
    <x v="231"/>
    <x v="1"/>
    <x v="2"/>
    <x v="0"/>
    <n v="2"/>
    <n v="16"/>
  </r>
  <r>
    <n v="422"/>
    <x v="164"/>
    <x v="1"/>
    <x v="2"/>
    <x v="0"/>
    <n v="3"/>
    <n v="24"/>
  </r>
  <r>
    <n v="423"/>
    <x v="254"/>
    <x v="1"/>
    <x v="3"/>
    <x v="0"/>
    <n v="5"/>
    <n v="1475"/>
  </r>
  <r>
    <n v="424"/>
    <x v="255"/>
    <x v="2"/>
    <x v="2"/>
    <x v="0"/>
    <n v="2"/>
    <n v="16"/>
  </r>
  <r>
    <n v="425"/>
    <x v="77"/>
    <x v="1"/>
    <x v="0"/>
    <x v="1"/>
    <n v="5"/>
    <n v="100"/>
  </r>
  <r>
    <n v="426"/>
    <x v="39"/>
    <x v="1"/>
    <x v="6"/>
    <x v="0"/>
    <n v="2"/>
    <n v="52"/>
  </r>
  <r>
    <n v="427"/>
    <x v="124"/>
    <x v="1"/>
    <x v="7"/>
    <x v="0"/>
    <n v="3"/>
    <n v="45"/>
  </r>
  <r>
    <n v="428"/>
    <x v="125"/>
    <x v="0"/>
    <x v="0"/>
    <x v="0"/>
    <n v="4"/>
    <n v="80"/>
  </r>
  <r>
    <n v="429"/>
    <x v="14"/>
    <x v="3"/>
    <x v="1"/>
    <x v="0"/>
    <n v="5"/>
    <n v="2990"/>
  </r>
  <r>
    <n v="430"/>
    <x v="175"/>
    <x v="0"/>
    <x v="4"/>
    <x v="1"/>
    <n v="2"/>
    <n v="110"/>
  </r>
  <r>
    <n v="431"/>
    <x v="105"/>
    <x v="1"/>
    <x v="8"/>
    <x v="0"/>
    <n v="4"/>
    <n v="1408"/>
  </r>
  <r>
    <n v="432"/>
    <x v="96"/>
    <x v="3"/>
    <x v="1"/>
    <x v="0"/>
    <n v="2"/>
    <n v="1196"/>
  </r>
  <r>
    <n v="433"/>
    <x v="110"/>
    <x v="0"/>
    <x v="4"/>
    <x v="2"/>
    <n v="3"/>
    <n v="165"/>
  </r>
  <r>
    <n v="434"/>
    <x v="133"/>
    <x v="1"/>
    <x v="3"/>
    <x v="0"/>
    <n v="1"/>
    <n v="295"/>
  </r>
  <r>
    <n v="435"/>
    <x v="256"/>
    <x v="2"/>
    <x v="4"/>
    <x v="0"/>
    <n v="3"/>
    <n v="165"/>
  </r>
  <r>
    <n v="436"/>
    <x v="199"/>
    <x v="1"/>
    <x v="1"/>
    <x v="0"/>
    <n v="2"/>
    <n v="1196"/>
  </r>
  <r>
    <n v="437"/>
    <x v="134"/>
    <x v="1"/>
    <x v="9"/>
    <x v="0"/>
    <n v="1"/>
    <n v="34"/>
  </r>
  <r>
    <n v="438"/>
    <x v="257"/>
    <x v="1"/>
    <x v="0"/>
    <x v="0"/>
    <n v="3"/>
    <n v="60"/>
  </r>
  <r>
    <n v="439"/>
    <x v="67"/>
    <x v="1"/>
    <x v="1"/>
    <x v="0"/>
    <n v="5"/>
    <n v="2990"/>
  </r>
  <r>
    <n v="440"/>
    <x v="178"/>
    <x v="2"/>
    <x v="6"/>
    <x v="0"/>
    <n v="3"/>
    <n v="78"/>
  </r>
  <r>
    <n v="441"/>
    <x v="138"/>
    <x v="1"/>
    <x v="6"/>
    <x v="0"/>
    <n v="5"/>
    <n v="130"/>
  </r>
  <r>
    <n v="442"/>
    <x v="258"/>
    <x v="1"/>
    <x v="6"/>
    <x v="1"/>
    <n v="4"/>
    <n v="104"/>
  </r>
  <r>
    <n v="443"/>
    <x v="259"/>
    <x v="2"/>
    <x v="0"/>
    <x v="0"/>
    <n v="1"/>
    <n v="20"/>
  </r>
  <r>
    <n v="444"/>
    <x v="37"/>
    <x v="1"/>
    <x v="8"/>
    <x v="0"/>
    <n v="4"/>
    <n v="1408"/>
  </r>
  <r>
    <n v="445"/>
    <x v="260"/>
    <x v="3"/>
    <x v="6"/>
    <x v="1"/>
    <n v="3"/>
    <n v="78"/>
  </r>
  <r>
    <n v="446"/>
    <x v="261"/>
    <x v="1"/>
    <x v="6"/>
    <x v="0"/>
    <n v="5"/>
    <n v="130"/>
  </r>
  <r>
    <n v="447"/>
    <x v="206"/>
    <x v="1"/>
    <x v="4"/>
    <x v="0"/>
    <n v="5"/>
    <n v="275"/>
  </r>
  <r>
    <n v="448"/>
    <x v="262"/>
    <x v="1"/>
    <x v="0"/>
    <x v="0"/>
    <n v="1"/>
    <n v="20"/>
  </r>
  <r>
    <n v="449"/>
    <x v="263"/>
    <x v="1"/>
    <x v="1"/>
    <x v="0"/>
    <n v="3"/>
    <n v="1794"/>
  </r>
  <r>
    <n v="450"/>
    <x v="264"/>
    <x v="4"/>
    <x v="9"/>
    <x v="0"/>
    <n v="2"/>
    <n v="68"/>
  </r>
  <r>
    <n v="451"/>
    <x v="100"/>
    <x v="2"/>
    <x v="6"/>
    <x v="2"/>
    <n v="3"/>
    <n v="78"/>
  </r>
  <r>
    <n v="452"/>
    <x v="141"/>
    <x v="2"/>
    <x v="8"/>
    <x v="0"/>
    <n v="1"/>
    <n v="352"/>
  </r>
  <r>
    <n v="453"/>
    <x v="96"/>
    <x v="1"/>
    <x v="2"/>
    <x v="2"/>
    <n v="4"/>
    <n v="32"/>
  </r>
  <r>
    <n v="454"/>
    <x v="257"/>
    <x v="1"/>
    <x v="1"/>
    <x v="0"/>
    <n v="3"/>
    <n v="1794"/>
  </r>
  <r>
    <n v="455"/>
    <x v="106"/>
    <x v="1"/>
    <x v="2"/>
    <x v="0"/>
    <n v="3"/>
    <n v="24"/>
  </r>
  <r>
    <n v="456"/>
    <x v="135"/>
    <x v="0"/>
    <x v="4"/>
    <x v="0"/>
    <n v="3"/>
    <n v="165"/>
  </r>
  <r>
    <n v="457"/>
    <x v="5"/>
    <x v="4"/>
    <x v="6"/>
    <x v="0"/>
    <n v="4"/>
    <n v="104"/>
  </r>
  <r>
    <n v="458"/>
    <x v="265"/>
    <x v="1"/>
    <x v="1"/>
    <x v="0"/>
    <n v="3"/>
    <n v="1794"/>
  </r>
  <r>
    <n v="459"/>
    <x v="266"/>
    <x v="0"/>
    <x v="9"/>
    <x v="0"/>
    <n v="2"/>
    <n v="68"/>
  </r>
  <r>
    <n v="460"/>
    <x v="267"/>
    <x v="3"/>
    <x v="1"/>
    <x v="0"/>
    <n v="3"/>
    <n v="1794"/>
  </r>
  <r>
    <n v="461"/>
    <x v="122"/>
    <x v="0"/>
    <x v="1"/>
    <x v="0"/>
    <n v="1"/>
    <n v="598"/>
  </r>
  <r>
    <n v="462"/>
    <x v="123"/>
    <x v="3"/>
    <x v="4"/>
    <x v="0"/>
    <n v="2"/>
    <n v="110"/>
  </r>
  <r>
    <n v="463"/>
    <x v="192"/>
    <x v="2"/>
    <x v="0"/>
    <x v="2"/>
    <n v="5"/>
    <n v="100"/>
  </r>
  <r>
    <n v="464"/>
    <x v="110"/>
    <x v="0"/>
    <x v="9"/>
    <x v="0"/>
    <n v="3"/>
    <n v="102"/>
  </r>
  <r>
    <n v="465"/>
    <x v="191"/>
    <x v="3"/>
    <x v="0"/>
    <x v="1"/>
    <n v="3"/>
    <n v="60"/>
  </r>
  <r>
    <n v="466"/>
    <x v="162"/>
    <x v="0"/>
    <x v="5"/>
    <x v="0"/>
    <n v="2"/>
    <n v="190"/>
  </r>
  <r>
    <n v="467"/>
    <x v="268"/>
    <x v="1"/>
    <x v="9"/>
    <x v="0"/>
    <n v="3"/>
    <n v="102"/>
  </r>
  <r>
    <n v="468"/>
    <x v="148"/>
    <x v="1"/>
    <x v="1"/>
    <x v="0"/>
    <n v="2"/>
    <n v="1196"/>
  </r>
  <r>
    <n v="469"/>
    <x v="232"/>
    <x v="3"/>
    <x v="1"/>
    <x v="1"/>
    <n v="3"/>
    <n v="1794"/>
  </r>
  <r>
    <n v="470"/>
    <x v="124"/>
    <x v="1"/>
    <x v="0"/>
    <x v="2"/>
    <n v="3"/>
    <n v="60"/>
  </r>
  <r>
    <n v="471"/>
    <x v="256"/>
    <x v="2"/>
    <x v="0"/>
    <x v="0"/>
    <n v="5"/>
    <n v="100"/>
  </r>
  <r>
    <n v="472"/>
    <x v="269"/>
    <x v="1"/>
    <x v="9"/>
    <x v="0"/>
    <n v="4"/>
    <n v="136"/>
  </r>
  <r>
    <n v="473"/>
    <x v="247"/>
    <x v="0"/>
    <x v="4"/>
    <x v="0"/>
    <n v="2"/>
    <n v="110"/>
  </r>
  <r>
    <n v="474"/>
    <x v="148"/>
    <x v="0"/>
    <x v="3"/>
    <x v="0"/>
    <n v="4"/>
    <n v="1180"/>
  </r>
  <r>
    <n v="475"/>
    <x v="41"/>
    <x v="1"/>
    <x v="3"/>
    <x v="0"/>
    <n v="2"/>
    <n v="590"/>
  </r>
  <r>
    <n v="476"/>
    <x v="270"/>
    <x v="0"/>
    <x v="4"/>
    <x v="0"/>
    <n v="2"/>
    <n v="110"/>
  </r>
  <r>
    <n v="477"/>
    <x v="271"/>
    <x v="0"/>
    <x v="0"/>
    <x v="0"/>
    <n v="4"/>
    <n v="80"/>
  </r>
  <r>
    <n v="478"/>
    <x v="13"/>
    <x v="3"/>
    <x v="8"/>
    <x v="1"/>
    <n v="4"/>
    <n v="1408"/>
  </r>
  <r>
    <n v="479"/>
    <x v="119"/>
    <x v="1"/>
    <x v="2"/>
    <x v="0"/>
    <n v="4"/>
    <n v="32"/>
  </r>
  <r>
    <n v="480"/>
    <x v="7"/>
    <x v="4"/>
    <x v="5"/>
    <x v="0"/>
    <n v="5"/>
    <n v="475"/>
  </r>
  <r>
    <n v="481"/>
    <x v="179"/>
    <x v="4"/>
    <x v="7"/>
    <x v="0"/>
    <n v="1"/>
    <n v="15"/>
  </r>
  <r>
    <n v="482"/>
    <x v="231"/>
    <x v="0"/>
    <x v="3"/>
    <x v="0"/>
    <n v="4"/>
    <n v="1180"/>
  </r>
  <r>
    <n v="483"/>
    <x v="35"/>
    <x v="1"/>
    <x v="2"/>
    <x v="0"/>
    <n v="1"/>
    <n v="8"/>
  </r>
  <r>
    <n v="484"/>
    <x v="272"/>
    <x v="1"/>
    <x v="3"/>
    <x v="0"/>
    <n v="3"/>
    <n v="885"/>
  </r>
  <r>
    <n v="485"/>
    <x v="104"/>
    <x v="0"/>
    <x v="8"/>
    <x v="0"/>
    <n v="4"/>
    <n v="1408"/>
  </r>
  <r>
    <n v="486"/>
    <x v="29"/>
    <x v="1"/>
    <x v="1"/>
    <x v="0"/>
    <n v="1"/>
    <n v="598"/>
  </r>
  <r>
    <n v="487"/>
    <x v="178"/>
    <x v="2"/>
    <x v="3"/>
    <x v="0"/>
    <n v="1"/>
    <n v="295"/>
  </r>
  <r>
    <n v="488"/>
    <x v="52"/>
    <x v="3"/>
    <x v="7"/>
    <x v="0"/>
    <n v="4"/>
    <n v="60"/>
  </r>
  <r>
    <n v="489"/>
    <x v="106"/>
    <x v="0"/>
    <x v="2"/>
    <x v="0"/>
    <n v="1"/>
    <n v="8"/>
  </r>
  <r>
    <n v="490"/>
    <x v="241"/>
    <x v="2"/>
    <x v="4"/>
    <x v="1"/>
    <n v="4"/>
    <n v="220"/>
  </r>
  <r>
    <n v="491"/>
    <x v="260"/>
    <x v="1"/>
    <x v="4"/>
    <x v="0"/>
    <n v="2"/>
    <n v="110"/>
  </r>
  <r>
    <n v="492"/>
    <x v="193"/>
    <x v="0"/>
    <x v="6"/>
    <x v="1"/>
    <n v="4"/>
    <n v="104"/>
  </r>
  <r>
    <n v="493"/>
    <x v="273"/>
    <x v="0"/>
    <x v="4"/>
    <x v="1"/>
    <n v="4"/>
    <n v="220"/>
  </r>
  <r>
    <n v="494"/>
    <x v="47"/>
    <x v="4"/>
    <x v="6"/>
    <x v="0"/>
    <n v="4"/>
    <n v="104"/>
  </r>
  <r>
    <n v="495"/>
    <x v="61"/>
    <x v="2"/>
    <x v="0"/>
    <x v="0"/>
    <n v="1"/>
    <n v="20"/>
  </r>
  <r>
    <n v="496"/>
    <x v="274"/>
    <x v="0"/>
    <x v="5"/>
    <x v="0"/>
    <n v="2"/>
    <n v="190"/>
  </r>
  <r>
    <n v="497"/>
    <x v="156"/>
    <x v="2"/>
    <x v="6"/>
    <x v="0"/>
    <n v="1"/>
    <n v="26"/>
  </r>
  <r>
    <n v="498"/>
    <x v="29"/>
    <x v="1"/>
    <x v="0"/>
    <x v="1"/>
    <n v="4"/>
    <n v="80"/>
  </r>
  <r>
    <n v="499"/>
    <x v="60"/>
    <x v="0"/>
    <x v="9"/>
    <x v="0"/>
    <n v="4"/>
    <n v="136"/>
  </r>
  <r>
    <n v="500"/>
    <x v="233"/>
    <x v="4"/>
    <x v="6"/>
    <x v="1"/>
    <n v="1"/>
    <n v="26"/>
  </r>
  <r>
    <n v="501"/>
    <x v="275"/>
    <x v="1"/>
    <x v="1"/>
    <x v="2"/>
    <n v="2"/>
    <n v="1196"/>
  </r>
  <r>
    <n v="502"/>
    <x v="271"/>
    <x v="1"/>
    <x v="8"/>
    <x v="0"/>
    <n v="2"/>
    <n v="704"/>
  </r>
  <r>
    <n v="503"/>
    <x v="255"/>
    <x v="1"/>
    <x v="8"/>
    <x v="0"/>
    <n v="5"/>
    <n v="1760"/>
  </r>
  <r>
    <n v="504"/>
    <x v="103"/>
    <x v="0"/>
    <x v="6"/>
    <x v="1"/>
    <n v="2"/>
    <n v="52"/>
  </r>
  <r>
    <n v="505"/>
    <x v="264"/>
    <x v="1"/>
    <x v="3"/>
    <x v="0"/>
    <n v="5"/>
    <n v="1475"/>
  </r>
  <r>
    <n v="506"/>
    <x v="265"/>
    <x v="0"/>
    <x v="4"/>
    <x v="1"/>
    <n v="2"/>
    <n v="110"/>
  </r>
  <r>
    <n v="507"/>
    <x v="28"/>
    <x v="0"/>
    <x v="2"/>
    <x v="1"/>
    <n v="4"/>
    <n v="32"/>
  </r>
  <r>
    <n v="508"/>
    <x v="276"/>
    <x v="0"/>
    <x v="0"/>
    <x v="1"/>
    <n v="2"/>
    <n v="40"/>
  </r>
  <r>
    <n v="509"/>
    <x v="277"/>
    <x v="0"/>
    <x v="9"/>
    <x v="2"/>
    <n v="3"/>
    <n v="102"/>
  </r>
  <r>
    <n v="510"/>
    <x v="278"/>
    <x v="0"/>
    <x v="1"/>
    <x v="1"/>
    <n v="5"/>
    <n v="2990"/>
  </r>
  <r>
    <n v="511"/>
    <x v="169"/>
    <x v="1"/>
    <x v="6"/>
    <x v="2"/>
    <n v="4"/>
    <n v="104"/>
  </r>
  <r>
    <n v="512"/>
    <x v="195"/>
    <x v="2"/>
    <x v="0"/>
    <x v="0"/>
    <n v="2"/>
    <n v="40"/>
  </r>
  <r>
    <n v="513"/>
    <x v="51"/>
    <x v="0"/>
    <x v="6"/>
    <x v="1"/>
    <n v="4"/>
    <n v="104"/>
  </r>
  <r>
    <n v="514"/>
    <x v="169"/>
    <x v="1"/>
    <x v="1"/>
    <x v="1"/>
    <n v="4"/>
    <n v="2392"/>
  </r>
  <r>
    <n v="515"/>
    <x v="58"/>
    <x v="1"/>
    <x v="6"/>
    <x v="0"/>
    <n v="2"/>
    <n v="52"/>
  </r>
  <r>
    <n v="516"/>
    <x v="240"/>
    <x v="4"/>
    <x v="2"/>
    <x v="1"/>
    <n v="4"/>
    <n v="32"/>
  </r>
  <r>
    <n v="517"/>
    <x v="80"/>
    <x v="4"/>
    <x v="7"/>
    <x v="0"/>
    <n v="3"/>
    <n v="45"/>
  </r>
  <r>
    <n v="518"/>
    <x v="279"/>
    <x v="4"/>
    <x v="2"/>
    <x v="1"/>
    <n v="3"/>
    <n v="24"/>
  </r>
  <r>
    <n v="519"/>
    <x v="134"/>
    <x v="0"/>
    <x v="4"/>
    <x v="1"/>
    <n v="1"/>
    <n v="55"/>
  </r>
  <r>
    <n v="520"/>
    <x v="225"/>
    <x v="1"/>
    <x v="6"/>
    <x v="0"/>
    <n v="3"/>
    <n v="78"/>
  </r>
  <r>
    <n v="521"/>
    <x v="280"/>
    <x v="0"/>
    <x v="3"/>
    <x v="0"/>
    <n v="2"/>
    <n v="590"/>
  </r>
  <r>
    <n v="522"/>
    <x v="9"/>
    <x v="2"/>
    <x v="0"/>
    <x v="0"/>
    <n v="2"/>
    <n v="40"/>
  </r>
  <r>
    <n v="523"/>
    <x v="23"/>
    <x v="0"/>
    <x v="3"/>
    <x v="2"/>
    <n v="1"/>
    <n v="295"/>
  </r>
  <r>
    <n v="524"/>
    <x v="281"/>
    <x v="0"/>
    <x v="0"/>
    <x v="2"/>
    <n v="2"/>
    <n v="40"/>
  </r>
  <r>
    <n v="525"/>
    <x v="282"/>
    <x v="4"/>
    <x v="2"/>
    <x v="0"/>
    <n v="2"/>
    <n v="16"/>
  </r>
  <r>
    <n v="526"/>
    <x v="244"/>
    <x v="1"/>
    <x v="8"/>
    <x v="0"/>
    <n v="1"/>
    <n v="352"/>
  </r>
  <r>
    <n v="527"/>
    <x v="134"/>
    <x v="1"/>
    <x v="9"/>
    <x v="1"/>
    <n v="3"/>
    <n v="102"/>
  </r>
  <r>
    <n v="528"/>
    <x v="264"/>
    <x v="1"/>
    <x v="3"/>
    <x v="0"/>
    <n v="3"/>
    <n v="885"/>
  </r>
  <r>
    <n v="529"/>
    <x v="25"/>
    <x v="4"/>
    <x v="9"/>
    <x v="1"/>
    <n v="4"/>
    <n v="136"/>
  </r>
  <r>
    <n v="530"/>
    <x v="198"/>
    <x v="0"/>
    <x v="3"/>
    <x v="0"/>
    <n v="3"/>
    <n v="885"/>
  </r>
  <r>
    <n v="531"/>
    <x v="83"/>
    <x v="3"/>
    <x v="2"/>
    <x v="0"/>
    <n v="4"/>
    <n v="32"/>
  </r>
  <r>
    <n v="532"/>
    <x v="180"/>
    <x v="1"/>
    <x v="6"/>
    <x v="0"/>
    <n v="5"/>
    <n v="130"/>
  </r>
  <r>
    <n v="533"/>
    <x v="237"/>
    <x v="0"/>
    <x v="1"/>
    <x v="0"/>
    <n v="1"/>
    <n v="598"/>
  </r>
  <r>
    <n v="534"/>
    <x v="236"/>
    <x v="4"/>
    <x v="1"/>
    <x v="0"/>
    <n v="3"/>
    <n v="1794"/>
  </r>
  <r>
    <n v="535"/>
    <x v="236"/>
    <x v="0"/>
    <x v="2"/>
    <x v="0"/>
    <n v="2"/>
    <n v="16"/>
  </r>
  <r>
    <n v="536"/>
    <x v="280"/>
    <x v="0"/>
    <x v="7"/>
    <x v="0"/>
    <n v="4"/>
    <n v="60"/>
  </r>
  <r>
    <n v="537"/>
    <x v="7"/>
    <x v="0"/>
    <x v="6"/>
    <x v="0"/>
    <n v="3"/>
    <n v="78"/>
  </r>
  <r>
    <n v="538"/>
    <x v="282"/>
    <x v="0"/>
    <x v="3"/>
    <x v="0"/>
    <n v="1"/>
    <n v="295"/>
  </r>
  <r>
    <n v="539"/>
    <x v="28"/>
    <x v="3"/>
    <x v="8"/>
    <x v="0"/>
    <n v="2"/>
    <n v="704"/>
  </r>
  <r>
    <n v="540"/>
    <x v="49"/>
    <x v="1"/>
    <x v="2"/>
    <x v="0"/>
    <n v="3"/>
    <n v="24"/>
  </r>
  <r>
    <n v="541"/>
    <x v="283"/>
    <x v="4"/>
    <x v="8"/>
    <x v="1"/>
    <n v="4"/>
    <n v="1408"/>
  </r>
  <r>
    <n v="542"/>
    <x v="175"/>
    <x v="3"/>
    <x v="7"/>
    <x v="2"/>
    <n v="3"/>
    <n v="45"/>
  </r>
  <r>
    <n v="543"/>
    <x v="250"/>
    <x v="1"/>
    <x v="9"/>
    <x v="0"/>
    <n v="3"/>
    <n v="102"/>
  </r>
  <r>
    <n v="544"/>
    <x v="93"/>
    <x v="3"/>
    <x v="9"/>
    <x v="0"/>
    <n v="2"/>
    <n v="68"/>
  </r>
  <r>
    <n v="545"/>
    <x v="274"/>
    <x v="0"/>
    <x v="0"/>
    <x v="0"/>
    <n v="4"/>
    <n v="80"/>
  </r>
  <r>
    <n v="546"/>
    <x v="205"/>
    <x v="2"/>
    <x v="0"/>
    <x v="0"/>
    <n v="2"/>
    <n v="40"/>
  </r>
  <r>
    <n v="547"/>
    <x v="258"/>
    <x v="1"/>
    <x v="8"/>
    <x v="0"/>
    <n v="1"/>
    <n v="352"/>
  </r>
  <r>
    <n v="548"/>
    <x v="284"/>
    <x v="0"/>
    <x v="4"/>
    <x v="0"/>
    <n v="2"/>
    <n v="110"/>
  </r>
  <r>
    <n v="549"/>
    <x v="143"/>
    <x v="1"/>
    <x v="2"/>
    <x v="0"/>
    <n v="5"/>
    <n v="40"/>
  </r>
  <r>
    <n v="550"/>
    <x v="285"/>
    <x v="0"/>
    <x v="2"/>
    <x v="0"/>
    <n v="5"/>
    <n v="40"/>
  </r>
  <r>
    <n v="551"/>
    <x v="286"/>
    <x v="4"/>
    <x v="4"/>
    <x v="0"/>
    <n v="4"/>
    <n v="220"/>
  </r>
  <r>
    <n v="552"/>
    <x v="283"/>
    <x v="1"/>
    <x v="7"/>
    <x v="0"/>
    <n v="2"/>
    <n v="30"/>
  </r>
  <r>
    <n v="553"/>
    <x v="78"/>
    <x v="0"/>
    <x v="0"/>
    <x v="0"/>
    <n v="1"/>
    <n v="20"/>
  </r>
  <r>
    <n v="554"/>
    <x v="280"/>
    <x v="1"/>
    <x v="3"/>
    <x v="0"/>
    <n v="2"/>
    <n v="590"/>
  </r>
  <r>
    <n v="555"/>
    <x v="287"/>
    <x v="0"/>
    <x v="9"/>
    <x v="0"/>
    <n v="4"/>
    <n v="136"/>
  </r>
  <r>
    <n v="556"/>
    <x v="288"/>
    <x v="1"/>
    <x v="3"/>
    <x v="0"/>
    <n v="5"/>
    <n v="1475"/>
  </r>
  <r>
    <n v="557"/>
    <x v="218"/>
    <x v="1"/>
    <x v="1"/>
    <x v="2"/>
    <n v="1"/>
    <n v="598"/>
  </r>
  <r>
    <n v="558"/>
    <x v="93"/>
    <x v="3"/>
    <x v="5"/>
    <x v="0"/>
    <n v="5"/>
    <n v="475"/>
  </r>
  <r>
    <n v="559"/>
    <x v="289"/>
    <x v="0"/>
    <x v="1"/>
    <x v="0"/>
    <n v="5"/>
    <n v="2990"/>
  </r>
  <r>
    <n v="560"/>
    <x v="157"/>
    <x v="3"/>
    <x v="1"/>
    <x v="0"/>
    <n v="4"/>
    <n v="2392"/>
  </r>
  <r>
    <n v="561"/>
    <x v="290"/>
    <x v="0"/>
    <x v="8"/>
    <x v="0"/>
    <n v="4"/>
    <n v="1408"/>
  </r>
  <r>
    <n v="562"/>
    <x v="172"/>
    <x v="2"/>
    <x v="2"/>
    <x v="0"/>
    <n v="3"/>
    <n v="24"/>
  </r>
  <r>
    <n v="563"/>
    <x v="264"/>
    <x v="0"/>
    <x v="2"/>
    <x v="0"/>
    <n v="5"/>
    <n v="40"/>
  </r>
  <r>
    <n v="564"/>
    <x v="209"/>
    <x v="2"/>
    <x v="0"/>
    <x v="0"/>
    <n v="4"/>
    <n v="80"/>
  </r>
  <r>
    <n v="565"/>
    <x v="33"/>
    <x v="1"/>
    <x v="9"/>
    <x v="0"/>
    <n v="4"/>
    <n v="136"/>
  </r>
  <r>
    <n v="566"/>
    <x v="66"/>
    <x v="3"/>
    <x v="8"/>
    <x v="0"/>
    <n v="4"/>
    <n v="1408"/>
  </r>
  <r>
    <n v="567"/>
    <x v="192"/>
    <x v="1"/>
    <x v="2"/>
    <x v="0"/>
    <n v="2"/>
    <n v="16"/>
  </r>
  <r>
    <n v="568"/>
    <x v="192"/>
    <x v="2"/>
    <x v="2"/>
    <x v="0"/>
    <n v="3"/>
    <n v="24"/>
  </r>
  <r>
    <n v="569"/>
    <x v="5"/>
    <x v="1"/>
    <x v="6"/>
    <x v="0"/>
    <n v="5"/>
    <n v="130"/>
  </r>
  <r>
    <n v="570"/>
    <x v="265"/>
    <x v="1"/>
    <x v="6"/>
    <x v="0"/>
    <n v="2"/>
    <n v="52"/>
  </r>
  <r>
    <n v="571"/>
    <x v="94"/>
    <x v="1"/>
    <x v="8"/>
    <x v="1"/>
    <n v="1"/>
    <n v="352"/>
  </r>
  <r>
    <n v="572"/>
    <x v="187"/>
    <x v="0"/>
    <x v="0"/>
    <x v="0"/>
    <n v="3"/>
    <n v="60"/>
  </r>
  <r>
    <n v="573"/>
    <x v="52"/>
    <x v="0"/>
    <x v="7"/>
    <x v="0"/>
    <n v="2"/>
    <n v="30"/>
  </r>
  <r>
    <n v="574"/>
    <x v="259"/>
    <x v="2"/>
    <x v="1"/>
    <x v="0"/>
    <n v="4"/>
    <n v="2392"/>
  </r>
  <r>
    <n v="575"/>
    <x v="161"/>
    <x v="0"/>
    <x v="9"/>
    <x v="0"/>
    <n v="4"/>
    <n v="136"/>
  </r>
  <r>
    <n v="576"/>
    <x v="228"/>
    <x v="1"/>
    <x v="2"/>
    <x v="0"/>
    <n v="2"/>
    <n v="16"/>
  </r>
  <r>
    <n v="577"/>
    <x v="93"/>
    <x v="0"/>
    <x v="5"/>
    <x v="0"/>
    <n v="3"/>
    <n v="285"/>
  </r>
  <r>
    <n v="578"/>
    <x v="50"/>
    <x v="1"/>
    <x v="4"/>
    <x v="0"/>
    <n v="4"/>
    <n v="220"/>
  </r>
  <r>
    <n v="579"/>
    <x v="74"/>
    <x v="1"/>
    <x v="1"/>
    <x v="0"/>
    <n v="3"/>
    <n v="1794"/>
  </r>
  <r>
    <n v="580"/>
    <x v="39"/>
    <x v="0"/>
    <x v="1"/>
    <x v="0"/>
    <n v="5"/>
    <n v="2990"/>
  </r>
  <r>
    <n v="581"/>
    <x v="146"/>
    <x v="0"/>
    <x v="4"/>
    <x v="0"/>
    <n v="5"/>
    <n v="275"/>
  </r>
  <r>
    <n v="582"/>
    <x v="269"/>
    <x v="2"/>
    <x v="2"/>
    <x v="0"/>
    <n v="4"/>
    <n v="32"/>
  </r>
  <r>
    <n v="583"/>
    <x v="234"/>
    <x v="1"/>
    <x v="0"/>
    <x v="1"/>
    <n v="2"/>
    <n v="40"/>
  </r>
  <r>
    <n v="584"/>
    <x v="18"/>
    <x v="2"/>
    <x v="4"/>
    <x v="0"/>
    <n v="5"/>
    <n v="275"/>
  </r>
  <r>
    <n v="585"/>
    <x v="9"/>
    <x v="0"/>
    <x v="3"/>
    <x v="1"/>
    <n v="4"/>
    <n v="1180"/>
  </r>
  <r>
    <n v="586"/>
    <x v="63"/>
    <x v="1"/>
    <x v="7"/>
    <x v="0"/>
    <n v="4"/>
    <n v="60"/>
  </r>
  <r>
    <n v="587"/>
    <x v="35"/>
    <x v="2"/>
    <x v="3"/>
    <x v="1"/>
    <n v="1"/>
    <n v="295"/>
  </r>
  <r>
    <n v="588"/>
    <x v="262"/>
    <x v="0"/>
    <x v="5"/>
    <x v="0"/>
    <n v="4"/>
    <n v="380"/>
  </r>
  <r>
    <n v="589"/>
    <x v="64"/>
    <x v="0"/>
    <x v="6"/>
    <x v="1"/>
    <n v="5"/>
    <n v="130"/>
  </r>
  <r>
    <n v="590"/>
    <x v="246"/>
    <x v="0"/>
    <x v="9"/>
    <x v="0"/>
    <n v="3"/>
    <n v="102"/>
  </r>
  <r>
    <n v="591"/>
    <x v="85"/>
    <x v="1"/>
    <x v="5"/>
    <x v="0"/>
    <n v="2"/>
    <n v="190"/>
  </r>
  <r>
    <n v="592"/>
    <x v="65"/>
    <x v="0"/>
    <x v="6"/>
    <x v="0"/>
    <n v="4"/>
    <n v="104"/>
  </r>
  <r>
    <n v="593"/>
    <x v="291"/>
    <x v="1"/>
    <x v="8"/>
    <x v="0"/>
    <n v="4"/>
    <n v="1408"/>
  </r>
  <r>
    <n v="594"/>
    <x v="292"/>
    <x v="0"/>
    <x v="2"/>
    <x v="0"/>
    <n v="1"/>
    <n v="8"/>
  </r>
  <r>
    <n v="595"/>
    <x v="272"/>
    <x v="4"/>
    <x v="6"/>
    <x v="0"/>
    <n v="2"/>
    <n v="52"/>
  </r>
  <r>
    <n v="596"/>
    <x v="84"/>
    <x v="1"/>
    <x v="7"/>
    <x v="0"/>
    <n v="3"/>
    <n v="45"/>
  </r>
  <r>
    <n v="597"/>
    <x v="226"/>
    <x v="0"/>
    <x v="9"/>
    <x v="0"/>
    <n v="1"/>
    <n v="34"/>
  </r>
  <r>
    <n v="598"/>
    <x v="186"/>
    <x v="3"/>
    <x v="7"/>
    <x v="1"/>
    <n v="2"/>
    <n v="30"/>
  </r>
  <r>
    <n v="599"/>
    <x v="254"/>
    <x v="4"/>
    <x v="4"/>
    <x v="1"/>
    <n v="2"/>
    <n v="110"/>
  </r>
  <r>
    <n v="600"/>
    <x v="69"/>
    <x v="3"/>
    <x v="6"/>
    <x v="0"/>
    <n v="2"/>
    <n v="52"/>
  </r>
  <r>
    <n v="601"/>
    <x v="188"/>
    <x v="2"/>
    <x v="8"/>
    <x v="0"/>
    <n v="2"/>
    <n v="704"/>
  </r>
  <r>
    <n v="602"/>
    <x v="293"/>
    <x v="1"/>
    <x v="0"/>
    <x v="0"/>
    <n v="2"/>
    <n v="40"/>
  </r>
  <r>
    <n v="603"/>
    <x v="22"/>
    <x v="1"/>
    <x v="1"/>
    <x v="1"/>
    <n v="2"/>
    <n v="1196"/>
  </r>
  <r>
    <n v="604"/>
    <x v="265"/>
    <x v="1"/>
    <x v="1"/>
    <x v="0"/>
    <n v="3"/>
    <n v="1794"/>
  </r>
  <r>
    <n v="605"/>
    <x v="181"/>
    <x v="2"/>
    <x v="6"/>
    <x v="0"/>
    <n v="2"/>
    <n v="52"/>
  </r>
  <r>
    <n v="606"/>
    <x v="294"/>
    <x v="1"/>
    <x v="0"/>
    <x v="0"/>
    <n v="4"/>
    <n v="80"/>
  </r>
  <r>
    <n v="607"/>
    <x v="236"/>
    <x v="3"/>
    <x v="7"/>
    <x v="0"/>
    <n v="2"/>
    <n v="30"/>
  </r>
  <r>
    <n v="608"/>
    <x v="57"/>
    <x v="1"/>
    <x v="9"/>
    <x v="0"/>
    <n v="2"/>
    <n v="68"/>
  </r>
  <r>
    <n v="609"/>
    <x v="282"/>
    <x v="1"/>
    <x v="3"/>
    <x v="0"/>
    <n v="2"/>
    <n v="590"/>
  </r>
  <r>
    <n v="610"/>
    <x v="195"/>
    <x v="0"/>
    <x v="2"/>
    <x v="0"/>
    <n v="5"/>
    <n v="40"/>
  </r>
  <r>
    <n v="611"/>
    <x v="224"/>
    <x v="0"/>
    <x v="3"/>
    <x v="0"/>
    <n v="2"/>
    <n v="590"/>
  </r>
  <r>
    <n v="612"/>
    <x v="152"/>
    <x v="2"/>
    <x v="3"/>
    <x v="0"/>
    <n v="1"/>
    <n v="295"/>
  </r>
  <r>
    <n v="613"/>
    <x v="224"/>
    <x v="0"/>
    <x v="6"/>
    <x v="0"/>
    <n v="2"/>
    <n v="52"/>
  </r>
  <r>
    <n v="614"/>
    <x v="295"/>
    <x v="1"/>
    <x v="1"/>
    <x v="0"/>
    <n v="2"/>
    <n v="1196"/>
  </r>
  <r>
    <n v="615"/>
    <x v="173"/>
    <x v="3"/>
    <x v="3"/>
    <x v="0"/>
    <n v="4"/>
    <n v="1180"/>
  </r>
  <r>
    <n v="616"/>
    <x v="61"/>
    <x v="0"/>
    <x v="9"/>
    <x v="1"/>
    <n v="5"/>
    <n v="170"/>
  </r>
  <r>
    <n v="617"/>
    <x v="112"/>
    <x v="0"/>
    <x v="7"/>
    <x v="0"/>
    <n v="5"/>
    <n v="75"/>
  </r>
  <r>
    <n v="618"/>
    <x v="48"/>
    <x v="1"/>
    <x v="0"/>
    <x v="0"/>
    <n v="1"/>
    <n v="20"/>
  </r>
  <r>
    <n v="619"/>
    <x v="50"/>
    <x v="1"/>
    <x v="7"/>
    <x v="0"/>
    <n v="3"/>
    <n v="45"/>
  </r>
  <r>
    <n v="620"/>
    <x v="152"/>
    <x v="1"/>
    <x v="9"/>
    <x v="0"/>
    <n v="5"/>
    <n v="170"/>
  </r>
  <r>
    <n v="621"/>
    <x v="296"/>
    <x v="3"/>
    <x v="7"/>
    <x v="0"/>
    <n v="1"/>
    <n v="15"/>
  </r>
  <r>
    <n v="622"/>
    <x v="285"/>
    <x v="0"/>
    <x v="8"/>
    <x v="0"/>
    <n v="2"/>
    <n v="704"/>
  </r>
  <r>
    <n v="623"/>
    <x v="82"/>
    <x v="1"/>
    <x v="9"/>
    <x v="1"/>
    <n v="2"/>
    <n v="68"/>
  </r>
  <r>
    <n v="624"/>
    <x v="192"/>
    <x v="1"/>
    <x v="5"/>
    <x v="2"/>
    <n v="1"/>
    <n v="95"/>
  </r>
  <r>
    <n v="625"/>
    <x v="249"/>
    <x v="0"/>
    <x v="8"/>
    <x v="0"/>
    <n v="4"/>
    <n v="1408"/>
  </r>
  <r>
    <n v="626"/>
    <x v="202"/>
    <x v="0"/>
    <x v="9"/>
    <x v="0"/>
    <n v="1"/>
    <n v="34"/>
  </r>
  <r>
    <n v="627"/>
    <x v="151"/>
    <x v="0"/>
    <x v="4"/>
    <x v="0"/>
    <n v="2"/>
    <n v="110"/>
  </r>
  <r>
    <n v="628"/>
    <x v="178"/>
    <x v="4"/>
    <x v="9"/>
    <x v="0"/>
    <n v="4"/>
    <n v="136"/>
  </r>
  <r>
    <n v="629"/>
    <x v="297"/>
    <x v="1"/>
    <x v="6"/>
    <x v="0"/>
    <n v="1"/>
    <n v="26"/>
  </r>
  <r>
    <n v="630"/>
    <x v="274"/>
    <x v="0"/>
    <x v="7"/>
    <x v="0"/>
    <n v="2"/>
    <n v="30"/>
  </r>
  <r>
    <n v="631"/>
    <x v="223"/>
    <x v="1"/>
    <x v="8"/>
    <x v="0"/>
    <n v="4"/>
    <n v="1408"/>
  </r>
  <r>
    <n v="632"/>
    <x v="65"/>
    <x v="1"/>
    <x v="2"/>
    <x v="0"/>
    <n v="4"/>
    <n v="32"/>
  </r>
  <r>
    <n v="633"/>
    <x v="95"/>
    <x v="0"/>
    <x v="1"/>
    <x v="1"/>
    <n v="3"/>
    <n v="1794"/>
  </r>
  <r>
    <n v="634"/>
    <x v="161"/>
    <x v="1"/>
    <x v="6"/>
    <x v="0"/>
    <n v="3"/>
    <n v="78"/>
  </r>
  <r>
    <n v="635"/>
    <x v="202"/>
    <x v="1"/>
    <x v="1"/>
    <x v="1"/>
    <n v="2"/>
    <n v="1196"/>
  </r>
  <r>
    <n v="636"/>
    <x v="76"/>
    <x v="1"/>
    <x v="3"/>
    <x v="1"/>
    <n v="2"/>
    <n v="590"/>
  </r>
  <r>
    <n v="637"/>
    <x v="193"/>
    <x v="0"/>
    <x v="4"/>
    <x v="0"/>
    <n v="5"/>
    <n v="275"/>
  </r>
  <r>
    <n v="638"/>
    <x v="53"/>
    <x v="0"/>
    <x v="9"/>
    <x v="0"/>
    <n v="5"/>
    <n v="170"/>
  </r>
  <r>
    <n v="639"/>
    <x v="39"/>
    <x v="4"/>
    <x v="0"/>
    <x v="1"/>
    <n v="3"/>
    <n v="60"/>
  </r>
  <r>
    <n v="640"/>
    <x v="25"/>
    <x v="1"/>
    <x v="7"/>
    <x v="0"/>
    <n v="3"/>
    <n v="45"/>
  </r>
  <r>
    <n v="641"/>
    <x v="73"/>
    <x v="1"/>
    <x v="0"/>
    <x v="0"/>
    <n v="2"/>
    <n v="40"/>
  </r>
  <r>
    <n v="642"/>
    <x v="247"/>
    <x v="1"/>
    <x v="0"/>
    <x v="0"/>
    <n v="4"/>
    <n v="80"/>
  </r>
  <r>
    <n v="643"/>
    <x v="43"/>
    <x v="1"/>
    <x v="3"/>
    <x v="1"/>
    <n v="1"/>
    <n v="295"/>
  </r>
  <r>
    <n v="644"/>
    <x v="1"/>
    <x v="0"/>
    <x v="3"/>
    <x v="0"/>
    <n v="1"/>
    <n v="295"/>
  </r>
  <r>
    <n v="645"/>
    <x v="181"/>
    <x v="2"/>
    <x v="9"/>
    <x v="0"/>
    <n v="2"/>
    <n v="68"/>
  </r>
  <r>
    <n v="646"/>
    <x v="3"/>
    <x v="1"/>
    <x v="1"/>
    <x v="0"/>
    <n v="1"/>
    <n v="598"/>
  </r>
  <r>
    <n v="647"/>
    <x v="298"/>
    <x v="1"/>
    <x v="3"/>
    <x v="2"/>
    <n v="1"/>
    <n v="295"/>
  </r>
  <r>
    <n v="648"/>
    <x v="173"/>
    <x v="1"/>
    <x v="3"/>
    <x v="0"/>
    <n v="2"/>
    <n v="590"/>
  </r>
  <r>
    <n v="649"/>
    <x v="87"/>
    <x v="1"/>
    <x v="4"/>
    <x v="0"/>
    <n v="1"/>
    <n v="55"/>
  </r>
  <r>
    <n v="650"/>
    <x v="299"/>
    <x v="1"/>
    <x v="3"/>
    <x v="0"/>
    <n v="2"/>
    <n v="590"/>
  </r>
  <r>
    <n v="651"/>
    <x v="300"/>
    <x v="0"/>
    <x v="1"/>
    <x v="0"/>
    <n v="3"/>
    <n v="1794"/>
  </r>
  <r>
    <n v="652"/>
    <x v="200"/>
    <x v="0"/>
    <x v="2"/>
    <x v="0"/>
    <n v="5"/>
    <n v="40"/>
  </r>
  <r>
    <n v="653"/>
    <x v="301"/>
    <x v="1"/>
    <x v="4"/>
    <x v="0"/>
    <n v="3"/>
    <n v="165"/>
  </r>
  <r>
    <n v="654"/>
    <x v="194"/>
    <x v="1"/>
    <x v="7"/>
    <x v="0"/>
    <n v="3"/>
    <n v="45"/>
  </r>
  <r>
    <n v="655"/>
    <x v="249"/>
    <x v="0"/>
    <x v="4"/>
    <x v="1"/>
    <n v="2"/>
    <n v="110"/>
  </r>
  <r>
    <n v="656"/>
    <x v="62"/>
    <x v="1"/>
    <x v="6"/>
    <x v="0"/>
    <n v="3"/>
    <n v="78"/>
  </r>
  <r>
    <n v="657"/>
    <x v="63"/>
    <x v="1"/>
    <x v="9"/>
    <x v="0"/>
    <n v="3"/>
    <n v="102"/>
  </r>
  <r>
    <n v="658"/>
    <x v="183"/>
    <x v="1"/>
    <x v="7"/>
    <x v="1"/>
    <n v="1"/>
    <n v="15"/>
  </r>
  <r>
    <n v="659"/>
    <x v="302"/>
    <x v="3"/>
    <x v="7"/>
    <x v="2"/>
    <n v="4"/>
    <n v="60"/>
  </r>
  <r>
    <n v="660"/>
    <x v="74"/>
    <x v="1"/>
    <x v="8"/>
    <x v="1"/>
    <n v="1"/>
    <n v="352"/>
  </r>
  <r>
    <n v="661"/>
    <x v="284"/>
    <x v="1"/>
    <x v="3"/>
    <x v="0"/>
    <n v="1"/>
    <n v="295"/>
  </r>
  <r>
    <n v="662"/>
    <x v="303"/>
    <x v="1"/>
    <x v="3"/>
    <x v="0"/>
    <n v="4"/>
    <n v="1180"/>
  </r>
  <r>
    <n v="663"/>
    <x v="116"/>
    <x v="3"/>
    <x v="6"/>
    <x v="0"/>
    <n v="4"/>
    <n v="104"/>
  </r>
  <r>
    <n v="664"/>
    <x v="14"/>
    <x v="1"/>
    <x v="3"/>
    <x v="0"/>
    <n v="2"/>
    <n v="590"/>
  </r>
  <r>
    <n v="665"/>
    <x v="304"/>
    <x v="3"/>
    <x v="3"/>
    <x v="0"/>
    <n v="5"/>
    <n v="1475"/>
  </r>
  <r>
    <n v="666"/>
    <x v="305"/>
    <x v="1"/>
    <x v="5"/>
    <x v="0"/>
    <n v="5"/>
    <n v="475"/>
  </r>
  <r>
    <n v="667"/>
    <x v="97"/>
    <x v="3"/>
    <x v="9"/>
    <x v="1"/>
    <n v="1"/>
    <n v="34"/>
  </r>
  <r>
    <n v="668"/>
    <x v="59"/>
    <x v="0"/>
    <x v="4"/>
    <x v="0"/>
    <n v="4"/>
    <n v="220"/>
  </r>
  <r>
    <n v="669"/>
    <x v="152"/>
    <x v="4"/>
    <x v="0"/>
    <x v="1"/>
    <n v="5"/>
    <n v="100"/>
  </r>
  <r>
    <n v="670"/>
    <x v="210"/>
    <x v="3"/>
    <x v="9"/>
    <x v="2"/>
    <n v="1"/>
    <n v="34"/>
  </r>
  <r>
    <n v="671"/>
    <x v="81"/>
    <x v="1"/>
    <x v="6"/>
    <x v="0"/>
    <n v="2"/>
    <n v="52"/>
  </r>
  <r>
    <n v="672"/>
    <x v="306"/>
    <x v="0"/>
    <x v="4"/>
    <x v="0"/>
    <n v="5"/>
    <n v="275"/>
  </r>
  <r>
    <n v="673"/>
    <x v="294"/>
    <x v="2"/>
    <x v="3"/>
    <x v="1"/>
    <n v="1"/>
    <n v="295"/>
  </r>
  <r>
    <n v="674"/>
    <x v="9"/>
    <x v="0"/>
    <x v="1"/>
    <x v="0"/>
    <n v="4"/>
    <n v="2392"/>
  </r>
  <r>
    <n v="675"/>
    <x v="194"/>
    <x v="1"/>
    <x v="9"/>
    <x v="0"/>
    <n v="3"/>
    <n v="102"/>
  </r>
  <r>
    <n v="676"/>
    <x v="107"/>
    <x v="0"/>
    <x v="3"/>
    <x v="0"/>
    <n v="5"/>
    <n v="1475"/>
  </r>
  <r>
    <n v="677"/>
    <x v="110"/>
    <x v="4"/>
    <x v="8"/>
    <x v="0"/>
    <n v="4"/>
    <n v="1408"/>
  </r>
  <r>
    <n v="678"/>
    <x v="279"/>
    <x v="0"/>
    <x v="2"/>
    <x v="1"/>
    <n v="2"/>
    <n v="16"/>
  </r>
  <r>
    <n v="679"/>
    <x v="176"/>
    <x v="0"/>
    <x v="4"/>
    <x v="1"/>
    <n v="2"/>
    <n v="110"/>
  </r>
  <r>
    <n v="680"/>
    <x v="276"/>
    <x v="1"/>
    <x v="0"/>
    <x v="0"/>
    <n v="5"/>
    <n v="100"/>
  </r>
  <r>
    <n v="681"/>
    <x v="307"/>
    <x v="1"/>
    <x v="1"/>
    <x v="1"/>
    <n v="3"/>
    <n v="1794"/>
  </r>
  <r>
    <n v="682"/>
    <x v="216"/>
    <x v="4"/>
    <x v="0"/>
    <x v="1"/>
    <n v="2"/>
    <n v="40"/>
  </r>
  <r>
    <n v="683"/>
    <x v="308"/>
    <x v="1"/>
    <x v="5"/>
    <x v="0"/>
    <n v="1"/>
    <n v="95"/>
  </r>
  <r>
    <n v="684"/>
    <x v="309"/>
    <x v="0"/>
    <x v="9"/>
    <x v="0"/>
    <n v="2"/>
    <n v="68"/>
  </r>
  <r>
    <n v="685"/>
    <x v="198"/>
    <x v="1"/>
    <x v="9"/>
    <x v="0"/>
    <n v="2"/>
    <n v="68"/>
  </r>
  <r>
    <n v="686"/>
    <x v="124"/>
    <x v="0"/>
    <x v="8"/>
    <x v="0"/>
    <n v="1"/>
    <n v="352"/>
  </r>
  <r>
    <n v="687"/>
    <x v="256"/>
    <x v="0"/>
    <x v="3"/>
    <x v="0"/>
    <n v="2"/>
    <n v="590"/>
  </r>
  <r>
    <n v="688"/>
    <x v="111"/>
    <x v="2"/>
    <x v="2"/>
    <x v="0"/>
    <n v="2"/>
    <n v="16"/>
  </r>
  <r>
    <n v="689"/>
    <x v="310"/>
    <x v="1"/>
    <x v="4"/>
    <x v="1"/>
    <n v="2"/>
    <n v="110"/>
  </r>
  <r>
    <n v="690"/>
    <x v="31"/>
    <x v="0"/>
    <x v="6"/>
    <x v="0"/>
    <n v="2"/>
    <n v="52"/>
  </r>
  <r>
    <n v="691"/>
    <x v="140"/>
    <x v="2"/>
    <x v="1"/>
    <x v="1"/>
    <n v="2"/>
    <n v="1196"/>
  </r>
  <r>
    <n v="692"/>
    <x v="13"/>
    <x v="1"/>
    <x v="4"/>
    <x v="0"/>
    <n v="2"/>
    <n v="110"/>
  </r>
  <r>
    <n v="693"/>
    <x v="311"/>
    <x v="0"/>
    <x v="9"/>
    <x v="0"/>
    <n v="2"/>
    <n v="68"/>
  </r>
  <r>
    <n v="694"/>
    <x v="277"/>
    <x v="0"/>
    <x v="9"/>
    <x v="1"/>
    <n v="1"/>
    <n v="34"/>
  </r>
  <r>
    <n v="695"/>
    <x v="34"/>
    <x v="1"/>
    <x v="8"/>
    <x v="0"/>
    <n v="4"/>
    <n v="1408"/>
  </r>
  <r>
    <n v="696"/>
    <x v="45"/>
    <x v="0"/>
    <x v="8"/>
    <x v="0"/>
    <n v="3"/>
    <n v="1056"/>
  </r>
  <r>
    <n v="697"/>
    <x v="204"/>
    <x v="0"/>
    <x v="7"/>
    <x v="0"/>
    <n v="1"/>
    <n v="15"/>
  </r>
  <r>
    <n v="698"/>
    <x v="263"/>
    <x v="0"/>
    <x v="4"/>
    <x v="0"/>
    <n v="2"/>
    <n v="110"/>
  </r>
  <r>
    <n v="699"/>
    <x v="13"/>
    <x v="1"/>
    <x v="6"/>
    <x v="0"/>
    <n v="5"/>
    <n v="130"/>
  </r>
  <r>
    <n v="700"/>
    <x v="268"/>
    <x v="0"/>
    <x v="1"/>
    <x v="1"/>
    <n v="4"/>
    <n v="2392"/>
  </r>
  <r>
    <n v="701"/>
    <x v="14"/>
    <x v="1"/>
    <x v="0"/>
    <x v="1"/>
    <n v="5"/>
    <n v="100"/>
  </r>
  <r>
    <n v="702"/>
    <x v="165"/>
    <x v="1"/>
    <x v="7"/>
    <x v="2"/>
    <n v="1"/>
    <n v="15"/>
  </r>
  <r>
    <n v="703"/>
    <x v="143"/>
    <x v="0"/>
    <x v="9"/>
    <x v="0"/>
    <n v="2"/>
    <n v="68"/>
  </r>
  <r>
    <n v="704"/>
    <x v="177"/>
    <x v="3"/>
    <x v="3"/>
    <x v="0"/>
    <n v="2"/>
    <n v="590"/>
  </r>
  <r>
    <n v="705"/>
    <x v="211"/>
    <x v="3"/>
    <x v="9"/>
    <x v="1"/>
    <n v="4"/>
    <n v="136"/>
  </r>
  <r>
    <n v="706"/>
    <x v="72"/>
    <x v="0"/>
    <x v="6"/>
    <x v="0"/>
    <n v="4"/>
    <n v="104"/>
  </r>
  <r>
    <n v="707"/>
    <x v="214"/>
    <x v="0"/>
    <x v="0"/>
    <x v="1"/>
    <n v="1"/>
    <n v="20"/>
  </r>
  <r>
    <n v="708"/>
    <x v="148"/>
    <x v="1"/>
    <x v="3"/>
    <x v="0"/>
    <n v="3"/>
    <n v="885"/>
  </r>
  <r>
    <n v="709"/>
    <x v="245"/>
    <x v="4"/>
    <x v="3"/>
    <x v="2"/>
    <n v="2"/>
    <n v="590"/>
  </r>
  <r>
    <n v="710"/>
    <x v="280"/>
    <x v="1"/>
    <x v="0"/>
    <x v="0"/>
    <n v="3"/>
    <n v="60"/>
  </r>
  <r>
    <n v="711"/>
    <x v="191"/>
    <x v="0"/>
    <x v="8"/>
    <x v="0"/>
    <n v="5"/>
    <n v="1760"/>
  </r>
  <r>
    <n v="712"/>
    <x v="36"/>
    <x v="4"/>
    <x v="0"/>
    <x v="0"/>
    <n v="5"/>
    <n v="100"/>
  </r>
  <r>
    <n v="713"/>
    <x v="230"/>
    <x v="1"/>
    <x v="9"/>
    <x v="0"/>
    <n v="3"/>
    <n v="102"/>
  </r>
  <r>
    <n v="714"/>
    <x v="176"/>
    <x v="1"/>
    <x v="2"/>
    <x v="0"/>
    <n v="3"/>
    <n v="24"/>
  </r>
  <r>
    <n v="715"/>
    <x v="44"/>
    <x v="0"/>
    <x v="8"/>
    <x v="1"/>
    <n v="5"/>
    <n v="1760"/>
  </r>
  <r>
    <n v="716"/>
    <x v="312"/>
    <x v="2"/>
    <x v="7"/>
    <x v="1"/>
    <n v="5"/>
    <n v="75"/>
  </r>
  <r>
    <n v="717"/>
    <x v="313"/>
    <x v="0"/>
    <x v="1"/>
    <x v="0"/>
    <n v="4"/>
    <n v="2392"/>
  </r>
  <r>
    <n v="718"/>
    <x v="96"/>
    <x v="4"/>
    <x v="4"/>
    <x v="1"/>
    <n v="5"/>
    <n v="275"/>
  </r>
  <r>
    <n v="719"/>
    <x v="208"/>
    <x v="0"/>
    <x v="9"/>
    <x v="1"/>
    <n v="3"/>
    <n v="102"/>
  </r>
  <r>
    <n v="720"/>
    <x v="24"/>
    <x v="4"/>
    <x v="4"/>
    <x v="0"/>
    <n v="5"/>
    <n v="275"/>
  </r>
  <r>
    <n v="721"/>
    <x v="44"/>
    <x v="0"/>
    <x v="9"/>
    <x v="0"/>
    <n v="4"/>
    <n v="136"/>
  </r>
  <r>
    <n v="722"/>
    <x v="252"/>
    <x v="1"/>
    <x v="6"/>
    <x v="1"/>
    <n v="2"/>
    <n v="52"/>
  </r>
  <r>
    <n v="723"/>
    <x v="169"/>
    <x v="1"/>
    <x v="6"/>
    <x v="0"/>
    <n v="1"/>
    <n v="26"/>
  </r>
  <r>
    <n v="724"/>
    <x v="255"/>
    <x v="1"/>
    <x v="6"/>
    <x v="0"/>
    <n v="5"/>
    <n v="130"/>
  </r>
  <r>
    <n v="725"/>
    <x v="263"/>
    <x v="0"/>
    <x v="0"/>
    <x v="0"/>
    <n v="2"/>
    <n v="40"/>
  </r>
  <r>
    <n v="726"/>
    <x v="166"/>
    <x v="0"/>
    <x v="7"/>
    <x v="0"/>
    <n v="3"/>
    <n v="45"/>
  </r>
  <r>
    <n v="727"/>
    <x v="290"/>
    <x v="1"/>
    <x v="4"/>
    <x v="1"/>
    <n v="3"/>
    <n v="165"/>
  </r>
  <r>
    <n v="728"/>
    <x v="56"/>
    <x v="1"/>
    <x v="9"/>
    <x v="0"/>
    <n v="3"/>
    <n v="102"/>
  </r>
  <r>
    <n v="729"/>
    <x v="174"/>
    <x v="1"/>
    <x v="5"/>
    <x v="0"/>
    <n v="2"/>
    <n v="190"/>
  </r>
  <r>
    <n v="730"/>
    <x v="298"/>
    <x v="3"/>
    <x v="8"/>
    <x v="2"/>
    <n v="3"/>
    <n v="1056"/>
  </r>
  <r>
    <n v="731"/>
    <x v="81"/>
    <x v="1"/>
    <x v="8"/>
    <x v="0"/>
    <n v="5"/>
    <n v="1760"/>
  </r>
  <r>
    <n v="732"/>
    <x v="117"/>
    <x v="1"/>
    <x v="3"/>
    <x v="0"/>
    <n v="1"/>
    <n v="295"/>
  </r>
  <r>
    <n v="733"/>
    <x v="223"/>
    <x v="0"/>
    <x v="9"/>
    <x v="2"/>
    <n v="1"/>
    <n v="34"/>
  </r>
  <r>
    <n v="734"/>
    <x v="93"/>
    <x v="1"/>
    <x v="8"/>
    <x v="1"/>
    <n v="5"/>
    <n v="1760"/>
  </r>
  <r>
    <n v="735"/>
    <x v="296"/>
    <x v="3"/>
    <x v="7"/>
    <x v="0"/>
    <n v="2"/>
    <n v="30"/>
  </r>
  <r>
    <n v="736"/>
    <x v="201"/>
    <x v="0"/>
    <x v="5"/>
    <x v="0"/>
    <n v="4"/>
    <n v="380"/>
  </r>
  <r>
    <n v="737"/>
    <x v="264"/>
    <x v="4"/>
    <x v="3"/>
    <x v="0"/>
    <n v="2"/>
    <n v="590"/>
  </r>
  <r>
    <n v="738"/>
    <x v="54"/>
    <x v="1"/>
    <x v="5"/>
    <x v="0"/>
    <n v="3"/>
    <n v="285"/>
  </r>
  <r>
    <n v="739"/>
    <x v="272"/>
    <x v="2"/>
    <x v="4"/>
    <x v="0"/>
    <n v="3"/>
    <n v="165"/>
  </r>
  <r>
    <n v="740"/>
    <x v="178"/>
    <x v="4"/>
    <x v="9"/>
    <x v="1"/>
    <n v="3"/>
    <n v="102"/>
  </r>
  <r>
    <n v="741"/>
    <x v="283"/>
    <x v="1"/>
    <x v="3"/>
    <x v="1"/>
    <n v="4"/>
    <n v="1180"/>
  </r>
  <r>
    <n v="742"/>
    <x v="276"/>
    <x v="2"/>
    <x v="8"/>
    <x v="1"/>
    <n v="2"/>
    <n v="704"/>
  </r>
  <r>
    <n v="743"/>
    <x v="199"/>
    <x v="1"/>
    <x v="8"/>
    <x v="0"/>
    <n v="2"/>
    <n v="704"/>
  </r>
  <r>
    <n v="744"/>
    <x v="29"/>
    <x v="1"/>
    <x v="9"/>
    <x v="1"/>
    <n v="2"/>
    <n v="68"/>
  </r>
  <r>
    <n v="745"/>
    <x v="170"/>
    <x v="0"/>
    <x v="1"/>
    <x v="0"/>
    <n v="3"/>
    <n v="1794"/>
  </r>
  <r>
    <n v="746"/>
    <x v="314"/>
    <x v="1"/>
    <x v="4"/>
    <x v="1"/>
    <n v="2"/>
    <n v="110"/>
  </r>
  <r>
    <n v="747"/>
    <x v="302"/>
    <x v="0"/>
    <x v="6"/>
    <x v="0"/>
    <n v="2"/>
    <n v="52"/>
  </r>
  <r>
    <n v="748"/>
    <x v="315"/>
    <x v="0"/>
    <x v="7"/>
    <x v="0"/>
    <n v="2"/>
    <n v="30"/>
  </r>
  <r>
    <n v="749"/>
    <x v="97"/>
    <x v="1"/>
    <x v="8"/>
    <x v="0"/>
    <n v="2"/>
    <n v="704"/>
  </r>
  <r>
    <n v="750"/>
    <x v="96"/>
    <x v="1"/>
    <x v="1"/>
    <x v="0"/>
    <n v="5"/>
    <n v="2990"/>
  </r>
  <r>
    <n v="751"/>
    <x v="235"/>
    <x v="1"/>
    <x v="6"/>
    <x v="1"/>
    <n v="4"/>
    <n v="104"/>
  </r>
  <r>
    <n v="752"/>
    <x v="294"/>
    <x v="3"/>
    <x v="2"/>
    <x v="0"/>
    <n v="1"/>
    <n v="8"/>
  </r>
  <r>
    <n v="753"/>
    <x v="90"/>
    <x v="1"/>
    <x v="8"/>
    <x v="0"/>
    <n v="3"/>
    <n v="1056"/>
  </r>
  <r>
    <n v="754"/>
    <x v="65"/>
    <x v="2"/>
    <x v="9"/>
    <x v="0"/>
    <n v="3"/>
    <n v="102"/>
  </r>
  <r>
    <n v="755"/>
    <x v="17"/>
    <x v="1"/>
    <x v="2"/>
    <x v="1"/>
    <n v="4"/>
    <n v="32"/>
  </r>
  <r>
    <n v="756"/>
    <x v="200"/>
    <x v="0"/>
    <x v="7"/>
    <x v="1"/>
    <n v="3"/>
    <n v="45"/>
  </r>
  <r>
    <n v="757"/>
    <x v="268"/>
    <x v="0"/>
    <x v="0"/>
    <x v="1"/>
    <n v="4"/>
    <n v="80"/>
  </r>
  <r>
    <n v="758"/>
    <x v="15"/>
    <x v="1"/>
    <x v="6"/>
    <x v="1"/>
    <n v="4"/>
    <n v="104"/>
  </r>
  <r>
    <n v="759"/>
    <x v="155"/>
    <x v="1"/>
    <x v="5"/>
    <x v="0"/>
    <n v="2"/>
    <n v="190"/>
  </r>
  <r>
    <n v="760"/>
    <x v="181"/>
    <x v="4"/>
    <x v="0"/>
    <x v="0"/>
    <n v="4"/>
    <n v="80"/>
  </r>
  <r>
    <n v="761"/>
    <x v="230"/>
    <x v="4"/>
    <x v="6"/>
    <x v="2"/>
    <n v="4"/>
    <n v="104"/>
  </r>
  <r>
    <n v="762"/>
    <x v="7"/>
    <x v="1"/>
    <x v="8"/>
    <x v="0"/>
    <n v="3"/>
    <n v="1056"/>
  </r>
  <r>
    <n v="763"/>
    <x v="22"/>
    <x v="0"/>
    <x v="9"/>
    <x v="0"/>
    <n v="5"/>
    <n v="170"/>
  </r>
  <r>
    <n v="764"/>
    <x v="249"/>
    <x v="0"/>
    <x v="2"/>
    <x v="0"/>
    <n v="5"/>
    <n v="40"/>
  </r>
  <r>
    <n v="765"/>
    <x v="29"/>
    <x v="1"/>
    <x v="3"/>
    <x v="0"/>
    <n v="4"/>
    <n v="1180"/>
  </r>
  <r>
    <n v="766"/>
    <x v="43"/>
    <x v="0"/>
    <x v="4"/>
    <x v="2"/>
    <n v="2"/>
    <n v="110"/>
  </r>
  <r>
    <n v="767"/>
    <x v="316"/>
    <x v="3"/>
    <x v="1"/>
    <x v="0"/>
    <n v="1"/>
    <n v="598"/>
  </r>
  <r>
    <n v="768"/>
    <x v="260"/>
    <x v="3"/>
    <x v="9"/>
    <x v="0"/>
    <n v="2"/>
    <n v="68"/>
  </r>
  <r>
    <n v="769"/>
    <x v="29"/>
    <x v="1"/>
    <x v="2"/>
    <x v="0"/>
    <n v="3"/>
    <n v="24"/>
  </r>
  <r>
    <n v="770"/>
    <x v="53"/>
    <x v="1"/>
    <x v="1"/>
    <x v="0"/>
    <n v="1"/>
    <n v="598"/>
  </r>
  <r>
    <n v="771"/>
    <x v="317"/>
    <x v="1"/>
    <x v="8"/>
    <x v="0"/>
    <n v="2"/>
    <n v="704"/>
  </r>
  <r>
    <n v="772"/>
    <x v="150"/>
    <x v="1"/>
    <x v="0"/>
    <x v="0"/>
    <n v="2"/>
    <n v="40"/>
  </r>
  <r>
    <n v="773"/>
    <x v="196"/>
    <x v="1"/>
    <x v="2"/>
    <x v="1"/>
    <n v="2"/>
    <n v="16"/>
  </r>
  <r>
    <n v="774"/>
    <x v="64"/>
    <x v="1"/>
    <x v="6"/>
    <x v="0"/>
    <n v="3"/>
    <n v="78"/>
  </r>
  <r>
    <n v="775"/>
    <x v="318"/>
    <x v="1"/>
    <x v="2"/>
    <x v="0"/>
    <n v="3"/>
    <n v="24"/>
  </r>
  <r>
    <n v="776"/>
    <x v="51"/>
    <x v="0"/>
    <x v="9"/>
    <x v="0"/>
    <n v="5"/>
    <n v="170"/>
  </r>
  <r>
    <n v="777"/>
    <x v="17"/>
    <x v="3"/>
    <x v="3"/>
    <x v="0"/>
    <n v="5"/>
    <n v="1475"/>
  </r>
  <r>
    <n v="778"/>
    <x v="305"/>
    <x v="3"/>
    <x v="6"/>
    <x v="1"/>
    <n v="3"/>
    <n v="78"/>
  </r>
  <r>
    <n v="779"/>
    <x v="180"/>
    <x v="4"/>
    <x v="8"/>
    <x v="0"/>
    <n v="2"/>
    <n v="704"/>
  </r>
  <r>
    <n v="780"/>
    <x v="319"/>
    <x v="3"/>
    <x v="9"/>
    <x v="0"/>
    <n v="3"/>
    <n v="102"/>
  </r>
  <r>
    <n v="781"/>
    <x v="320"/>
    <x v="2"/>
    <x v="3"/>
    <x v="0"/>
    <n v="4"/>
    <n v="1180"/>
  </r>
  <r>
    <n v="782"/>
    <x v="261"/>
    <x v="1"/>
    <x v="4"/>
    <x v="0"/>
    <n v="4"/>
    <n v="220"/>
  </r>
  <r>
    <n v="783"/>
    <x v="80"/>
    <x v="4"/>
    <x v="5"/>
    <x v="0"/>
    <n v="2"/>
    <n v="190"/>
  </r>
  <r>
    <n v="784"/>
    <x v="321"/>
    <x v="4"/>
    <x v="3"/>
    <x v="0"/>
    <n v="3"/>
    <n v="885"/>
  </r>
  <r>
    <n v="785"/>
    <x v="75"/>
    <x v="0"/>
    <x v="1"/>
    <x v="1"/>
    <n v="3"/>
    <n v="1794"/>
  </r>
  <r>
    <n v="786"/>
    <x v="220"/>
    <x v="2"/>
    <x v="8"/>
    <x v="0"/>
    <n v="2"/>
    <n v="704"/>
  </r>
  <r>
    <n v="787"/>
    <x v="304"/>
    <x v="4"/>
    <x v="0"/>
    <x v="0"/>
    <n v="4"/>
    <n v="80"/>
  </r>
  <r>
    <n v="788"/>
    <x v="221"/>
    <x v="0"/>
    <x v="6"/>
    <x v="0"/>
    <n v="3"/>
    <n v="78"/>
  </r>
  <r>
    <n v="789"/>
    <x v="50"/>
    <x v="0"/>
    <x v="8"/>
    <x v="1"/>
    <n v="2"/>
    <n v="704"/>
  </r>
  <r>
    <n v="790"/>
    <x v="247"/>
    <x v="2"/>
    <x v="3"/>
    <x v="0"/>
    <n v="2"/>
    <n v="590"/>
  </r>
  <r>
    <n v="791"/>
    <x v="288"/>
    <x v="0"/>
    <x v="3"/>
    <x v="0"/>
    <n v="2"/>
    <n v="590"/>
  </r>
  <r>
    <n v="792"/>
    <x v="59"/>
    <x v="3"/>
    <x v="3"/>
    <x v="0"/>
    <n v="3"/>
    <n v="885"/>
  </r>
  <r>
    <n v="793"/>
    <x v="322"/>
    <x v="1"/>
    <x v="7"/>
    <x v="0"/>
    <n v="2"/>
    <n v="30"/>
  </r>
  <r>
    <n v="794"/>
    <x v="62"/>
    <x v="1"/>
    <x v="9"/>
    <x v="0"/>
    <n v="5"/>
    <n v="170"/>
  </r>
  <r>
    <n v="795"/>
    <x v="194"/>
    <x v="0"/>
    <x v="6"/>
    <x v="0"/>
    <n v="2"/>
    <n v="52"/>
  </r>
  <r>
    <n v="796"/>
    <x v="271"/>
    <x v="1"/>
    <x v="7"/>
    <x v="1"/>
    <n v="3"/>
    <n v="45"/>
  </r>
  <r>
    <n v="797"/>
    <x v="215"/>
    <x v="4"/>
    <x v="7"/>
    <x v="0"/>
    <n v="2"/>
    <n v="30"/>
  </r>
  <r>
    <n v="798"/>
    <x v="276"/>
    <x v="0"/>
    <x v="7"/>
    <x v="1"/>
    <n v="4"/>
    <n v="60"/>
  </r>
  <r>
    <n v="799"/>
    <x v="179"/>
    <x v="1"/>
    <x v="6"/>
    <x v="0"/>
    <n v="2"/>
    <n v="52"/>
  </r>
  <r>
    <n v="800"/>
    <x v="0"/>
    <x v="0"/>
    <x v="9"/>
    <x v="1"/>
    <n v="2"/>
    <n v="68"/>
  </r>
  <r>
    <n v="801"/>
    <x v="106"/>
    <x v="0"/>
    <x v="9"/>
    <x v="0"/>
    <n v="2"/>
    <n v="68"/>
  </r>
  <r>
    <n v="802"/>
    <x v="175"/>
    <x v="1"/>
    <x v="1"/>
    <x v="0"/>
    <n v="3"/>
    <n v="1794"/>
  </r>
  <r>
    <n v="803"/>
    <x v="13"/>
    <x v="2"/>
    <x v="3"/>
    <x v="0"/>
    <n v="5"/>
    <n v="1475"/>
  </r>
  <r>
    <n v="804"/>
    <x v="302"/>
    <x v="4"/>
    <x v="3"/>
    <x v="0"/>
    <n v="4"/>
    <n v="1180"/>
  </r>
  <r>
    <n v="805"/>
    <x v="323"/>
    <x v="2"/>
    <x v="5"/>
    <x v="0"/>
    <n v="5"/>
    <n v="475"/>
  </r>
  <r>
    <n v="806"/>
    <x v="67"/>
    <x v="1"/>
    <x v="7"/>
    <x v="0"/>
    <n v="4"/>
    <n v="60"/>
  </r>
  <r>
    <n v="807"/>
    <x v="277"/>
    <x v="4"/>
    <x v="9"/>
    <x v="0"/>
    <n v="2"/>
    <n v="68"/>
  </r>
  <r>
    <n v="808"/>
    <x v="324"/>
    <x v="3"/>
    <x v="6"/>
    <x v="1"/>
    <n v="2"/>
    <n v="52"/>
  </r>
  <r>
    <n v="809"/>
    <x v="27"/>
    <x v="0"/>
    <x v="3"/>
    <x v="2"/>
    <n v="3"/>
    <n v="885"/>
  </r>
  <r>
    <n v="810"/>
    <x v="27"/>
    <x v="1"/>
    <x v="1"/>
    <x v="0"/>
    <n v="2"/>
    <n v="1196"/>
  </r>
  <r>
    <n v="811"/>
    <x v="279"/>
    <x v="3"/>
    <x v="8"/>
    <x v="0"/>
    <n v="2"/>
    <n v="704"/>
  </r>
  <r>
    <n v="812"/>
    <x v="87"/>
    <x v="2"/>
    <x v="2"/>
    <x v="0"/>
    <n v="4"/>
    <n v="32"/>
  </r>
  <r>
    <n v="813"/>
    <x v="271"/>
    <x v="2"/>
    <x v="8"/>
    <x v="0"/>
    <n v="2"/>
    <n v="704"/>
  </r>
  <r>
    <n v="814"/>
    <x v="159"/>
    <x v="3"/>
    <x v="4"/>
    <x v="0"/>
    <n v="2"/>
    <n v="110"/>
  </r>
  <r>
    <n v="815"/>
    <x v="58"/>
    <x v="1"/>
    <x v="8"/>
    <x v="2"/>
    <n v="4"/>
    <n v="1408"/>
  </r>
  <r>
    <n v="816"/>
    <x v="236"/>
    <x v="2"/>
    <x v="8"/>
    <x v="0"/>
    <n v="3"/>
    <n v="1056"/>
  </r>
  <r>
    <n v="817"/>
    <x v="239"/>
    <x v="3"/>
    <x v="1"/>
    <x v="0"/>
    <n v="2"/>
    <n v="1196"/>
  </r>
  <r>
    <n v="818"/>
    <x v="117"/>
    <x v="0"/>
    <x v="0"/>
    <x v="0"/>
    <n v="4"/>
    <n v="80"/>
  </r>
  <r>
    <n v="819"/>
    <x v="36"/>
    <x v="3"/>
    <x v="0"/>
    <x v="0"/>
    <n v="2"/>
    <n v="40"/>
  </r>
  <r>
    <n v="820"/>
    <x v="210"/>
    <x v="2"/>
    <x v="5"/>
    <x v="0"/>
    <n v="1"/>
    <n v="95"/>
  </r>
  <r>
    <n v="821"/>
    <x v="325"/>
    <x v="3"/>
    <x v="5"/>
    <x v="0"/>
    <n v="3"/>
    <n v="285"/>
  </r>
  <r>
    <n v="822"/>
    <x v="99"/>
    <x v="1"/>
    <x v="6"/>
    <x v="1"/>
    <n v="1"/>
    <n v="26"/>
  </r>
  <r>
    <n v="823"/>
    <x v="76"/>
    <x v="0"/>
    <x v="8"/>
    <x v="0"/>
    <n v="4"/>
    <n v="1408"/>
  </r>
  <r>
    <n v="824"/>
    <x v="49"/>
    <x v="2"/>
    <x v="3"/>
    <x v="2"/>
    <n v="4"/>
    <n v="1180"/>
  </r>
  <r>
    <n v="825"/>
    <x v="219"/>
    <x v="2"/>
    <x v="8"/>
    <x v="0"/>
    <n v="2"/>
    <n v="704"/>
  </r>
  <r>
    <n v="826"/>
    <x v="161"/>
    <x v="3"/>
    <x v="7"/>
    <x v="1"/>
    <n v="4"/>
    <n v="60"/>
  </r>
  <r>
    <n v="827"/>
    <x v="298"/>
    <x v="0"/>
    <x v="3"/>
    <x v="1"/>
    <n v="4"/>
    <n v="1180"/>
  </r>
  <r>
    <n v="828"/>
    <x v="154"/>
    <x v="0"/>
    <x v="6"/>
    <x v="1"/>
    <n v="2"/>
    <n v="52"/>
  </r>
  <r>
    <n v="829"/>
    <x v="87"/>
    <x v="0"/>
    <x v="4"/>
    <x v="0"/>
    <n v="5"/>
    <n v="275"/>
  </r>
  <r>
    <n v="830"/>
    <x v="259"/>
    <x v="0"/>
    <x v="6"/>
    <x v="0"/>
    <n v="2"/>
    <n v="52"/>
  </r>
  <r>
    <n v="831"/>
    <x v="222"/>
    <x v="1"/>
    <x v="2"/>
    <x v="1"/>
    <n v="2"/>
    <n v="16"/>
  </r>
  <r>
    <n v="832"/>
    <x v="7"/>
    <x v="0"/>
    <x v="3"/>
    <x v="0"/>
    <n v="3"/>
    <n v="885"/>
  </r>
  <r>
    <n v="833"/>
    <x v="58"/>
    <x v="0"/>
    <x v="2"/>
    <x v="0"/>
    <n v="5"/>
    <n v="40"/>
  </r>
  <r>
    <n v="834"/>
    <x v="117"/>
    <x v="3"/>
    <x v="9"/>
    <x v="0"/>
    <n v="3"/>
    <n v="102"/>
  </r>
  <r>
    <n v="835"/>
    <x v="7"/>
    <x v="1"/>
    <x v="8"/>
    <x v="2"/>
    <n v="1"/>
    <n v="352"/>
  </r>
  <r>
    <n v="836"/>
    <x v="173"/>
    <x v="0"/>
    <x v="1"/>
    <x v="0"/>
    <n v="3"/>
    <n v="1794"/>
  </r>
  <r>
    <n v="837"/>
    <x v="145"/>
    <x v="0"/>
    <x v="7"/>
    <x v="0"/>
    <n v="3"/>
    <n v="45"/>
  </r>
  <r>
    <n v="838"/>
    <x v="198"/>
    <x v="1"/>
    <x v="1"/>
    <x v="0"/>
    <n v="5"/>
    <n v="2990"/>
  </r>
  <r>
    <n v="839"/>
    <x v="105"/>
    <x v="1"/>
    <x v="2"/>
    <x v="0"/>
    <n v="4"/>
    <n v="32"/>
  </r>
  <r>
    <n v="840"/>
    <x v="326"/>
    <x v="1"/>
    <x v="3"/>
    <x v="0"/>
    <n v="5"/>
    <n v="1475"/>
  </r>
  <r>
    <n v="841"/>
    <x v="323"/>
    <x v="3"/>
    <x v="2"/>
    <x v="0"/>
    <n v="3"/>
    <n v="24"/>
  </r>
  <r>
    <n v="842"/>
    <x v="2"/>
    <x v="3"/>
    <x v="2"/>
    <x v="0"/>
    <n v="5"/>
    <n v="40"/>
  </r>
  <r>
    <n v="843"/>
    <x v="211"/>
    <x v="1"/>
    <x v="8"/>
    <x v="0"/>
    <n v="4"/>
    <n v="1408"/>
  </r>
  <r>
    <n v="844"/>
    <x v="237"/>
    <x v="4"/>
    <x v="7"/>
    <x v="1"/>
    <n v="5"/>
    <n v="75"/>
  </r>
  <r>
    <n v="845"/>
    <x v="16"/>
    <x v="0"/>
    <x v="5"/>
    <x v="1"/>
    <n v="5"/>
    <n v="475"/>
  </r>
  <r>
    <n v="846"/>
    <x v="83"/>
    <x v="1"/>
    <x v="7"/>
    <x v="0"/>
    <n v="4"/>
    <n v="60"/>
  </r>
  <r>
    <n v="847"/>
    <x v="115"/>
    <x v="1"/>
    <x v="4"/>
    <x v="1"/>
    <n v="3"/>
    <n v="165"/>
  </r>
  <r>
    <n v="848"/>
    <x v="246"/>
    <x v="1"/>
    <x v="9"/>
    <x v="0"/>
    <n v="4"/>
    <n v="136"/>
  </r>
  <r>
    <n v="849"/>
    <x v="305"/>
    <x v="1"/>
    <x v="8"/>
    <x v="0"/>
    <n v="4"/>
    <n v="1408"/>
  </r>
  <r>
    <n v="850"/>
    <x v="177"/>
    <x v="4"/>
    <x v="6"/>
    <x v="1"/>
    <n v="4"/>
    <n v="104"/>
  </r>
  <r>
    <n v="851"/>
    <x v="64"/>
    <x v="1"/>
    <x v="0"/>
    <x v="0"/>
    <n v="4"/>
    <n v="80"/>
  </r>
  <r>
    <n v="852"/>
    <x v="71"/>
    <x v="2"/>
    <x v="1"/>
    <x v="0"/>
    <n v="2"/>
    <n v="1196"/>
  </r>
  <r>
    <n v="853"/>
    <x v="287"/>
    <x v="1"/>
    <x v="1"/>
    <x v="0"/>
    <n v="1"/>
    <n v="598"/>
  </r>
  <r>
    <n v="854"/>
    <x v="14"/>
    <x v="1"/>
    <x v="8"/>
    <x v="0"/>
    <n v="4"/>
    <n v="1408"/>
  </r>
  <r>
    <n v="855"/>
    <x v="327"/>
    <x v="1"/>
    <x v="3"/>
    <x v="0"/>
    <n v="2"/>
    <n v="590"/>
  </r>
  <r>
    <n v="856"/>
    <x v="309"/>
    <x v="0"/>
    <x v="8"/>
    <x v="0"/>
    <n v="5"/>
    <n v="1760"/>
  </r>
  <r>
    <n v="857"/>
    <x v="328"/>
    <x v="0"/>
    <x v="9"/>
    <x v="0"/>
    <n v="4"/>
    <n v="136"/>
  </r>
  <r>
    <n v="858"/>
    <x v="319"/>
    <x v="1"/>
    <x v="4"/>
    <x v="0"/>
    <n v="3"/>
    <n v="165"/>
  </r>
  <r>
    <n v="859"/>
    <x v="289"/>
    <x v="1"/>
    <x v="6"/>
    <x v="2"/>
    <n v="3"/>
    <n v="78"/>
  </r>
  <r>
    <n v="860"/>
    <x v="14"/>
    <x v="3"/>
    <x v="6"/>
    <x v="2"/>
    <n v="4"/>
    <n v="104"/>
  </r>
  <r>
    <n v="861"/>
    <x v="77"/>
    <x v="0"/>
    <x v="1"/>
    <x v="0"/>
    <n v="3"/>
    <n v="1794"/>
  </r>
  <r>
    <n v="862"/>
    <x v="111"/>
    <x v="1"/>
    <x v="7"/>
    <x v="0"/>
    <n v="2"/>
    <n v="30"/>
  </r>
  <r>
    <n v="863"/>
    <x v="329"/>
    <x v="2"/>
    <x v="0"/>
    <x v="0"/>
    <n v="2"/>
    <n v="40"/>
  </r>
  <r>
    <n v="864"/>
    <x v="59"/>
    <x v="1"/>
    <x v="1"/>
    <x v="1"/>
    <n v="5"/>
    <n v="2990"/>
  </r>
  <r>
    <n v="865"/>
    <x v="23"/>
    <x v="4"/>
    <x v="4"/>
    <x v="0"/>
    <n v="5"/>
    <n v="275"/>
  </r>
  <r>
    <n v="866"/>
    <x v="144"/>
    <x v="1"/>
    <x v="7"/>
    <x v="0"/>
    <n v="5"/>
    <n v="75"/>
  </r>
  <r>
    <n v="867"/>
    <x v="205"/>
    <x v="1"/>
    <x v="4"/>
    <x v="1"/>
    <n v="4"/>
    <n v="220"/>
  </r>
  <r>
    <n v="868"/>
    <x v="143"/>
    <x v="0"/>
    <x v="1"/>
    <x v="2"/>
    <n v="4"/>
    <n v="2392"/>
  </r>
  <r>
    <n v="869"/>
    <x v="272"/>
    <x v="1"/>
    <x v="6"/>
    <x v="2"/>
    <n v="2"/>
    <n v="52"/>
  </r>
  <r>
    <n v="870"/>
    <x v="292"/>
    <x v="0"/>
    <x v="9"/>
    <x v="0"/>
    <n v="3"/>
    <n v="102"/>
  </r>
  <r>
    <n v="871"/>
    <x v="157"/>
    <x v="1"/>
    <x v="2"/>
    <x v="0"/>
    <n v="5"/>
    <n v="40"/>
  </r>
  <r>
    <n v="872"/>
    <x v="294"/>
    <x v="1"/>
    <x v="3"/>
    <x v="0"/>
    <n v="2"/>
    <n v="590"/>
  </r>
  <r>
    <n v="873"/>
    <x v="267"/>
    <x v="1"/>
    <x v="3"/>
    <x v="0"/>
    <n v="2"/>
    <n v="590"/>
  </r>
  <r>
    <n v="874"/>
    <x v="160"/>
    <x v="1"/>
    <x v="2"/>
    <x v="0"/>
    <n v="1"/>
    <n v="8"/>
  </r>
  <r>
    <n v="875"/>
    <x v="111"/>
    <x v="1"/>
    <x v="8"/>
    <x v="0"/>
    <n v="3"/>
    <n v="1056"/>
  </r>
  <r>
    <n v="876"/>
    <x v="18"/>
    <x v="2"/>
    <x v="3"/>
    <x v="0"/>
    <n v="3"/>
    <n v="885"/>
  </r>
  <r>
    <n v="877"/>
    <x v="318"/>
    <x v="1"/>
    <x v="4"/>
    <x v="0"/>
    <n v="1"/>
    <n v="55"/>
  </r>
  <r>
    <n v="878"/>
    <x v="100"/>
    <x v="0"/>
    <x v="3"/>
    <x v="1"/>
    <n v="2"/>
    <n v="590"/>
  </r>
  <r>
    <n v="879"/>
    <x v="295"/>
    <x v="1"/>
    <x v="6"/>
    <x v="0"/>
    <n v="2"/>
    <n v="52"/>
  </r>
  <r>
    <n v="880"/>
    <x v="171"/>
    <x v="0"/>
    <x v="0"/>
    <x v="0"/>
    <n v="3"/>
    <n v="60"/>
  </r>
  <r>
    <n v="881"/>
    <x v="45"/>
    <x v="1"/>
    <x v="1"/>
    <x v="0"/>
    <n v="2"/>
    <n v="1196"/>
  </r>
  <r>
    <n v="882"/>
    <x v="229"/>
    <x v="0"/>
    <x v="2"/>
    <x v="0"/>
    <n v="5"/>
    <n v="40"/>
  </r>
  <r>
    <n v="883"/>
    <x v="97"/>
    <x v="4"/>
    <x v="2"/>
    <x v="0"/>
    <n v="3"/>
    <n v="24"/>
  </r>
  <r>
    <n v="884"/>
    <x v="22"/>
    <x v="3"/>
    <x v="6"/>
    <x v="0"/>
    <n v="4"/>
    <n v="104"/>
  </r>
  <r>
    <n v="885"/>
    <x v="208"/>
    <x v="1"/>
    <x v="1"/>
    <x v="0"/>
    <n v="1"/>
    <n v="598"/>
  </r>
  <r>
    <n v="886"/>
    <x v="285"/>
    <x v="1"/>
    <x v="8"/>
    <x v="0"/>
    <n v="1"/>
    <n v="352"/>
  </r>
  <r>
    <n v="887"/>
    <x v="330"/>
    <x v="2"/>
    <x v="3"/>
    <x v="0"/>
    <n v="4"/>
    <n v="1180"/>
  </r>
  <r>
    <n v="888"/>
    <x v="52"/>
    <x v="1"/>
    <x v="3"/>
    <x v="1"/>
    <n v="4"/>
    <n v="1180"/>
  </r>
  <r>
    <n v="889"/>
    <x v="56"/>
    <x v="2"/>
    <x v="0"/>
    <x v="1"/>
    <n v="2"/>
    <n v="40"/>
  </r>
  <r>
    <n v="890"/>
    <x v="164"/>
    <x v="4"/>
    <x v="3"/>
    <x v="0"/>
    <n v="3"/>
    <n v="885"/>
  </r>
  <r>
    <n v="891"/>
    <x v="248"/>
    <x v="0"/>
    <x v="6"/>
    <x v="0"/>
    <n v="4"/>
    <n v="104"/>
  </r>
  <r>
    <n v="892"/>
    <x v="217"/>
    <x v="1"/>
    <x v="2"/>
    <x v="0"/>
    <n v="3"/>
    <n v="24"/>
  </r>
  <r>
    <n v="893"/>
    <x v="233"/>
    <x v="1"/>
    <x v="9"/>
    <x v="0"/>
    <n v="1"/>
    <n v="34"/>
  </r>
  <r>
    <n v="894"/>
    <x v="260"/>
    <x v="1"/>
    <x v="2"/>
    <x v="0"/>
    <n v="4"/>
    <n v="32"/>
  </r>
  <r>
    <n v="895"/>
    <x v="192"/>
    <x v="3"/>
    <x v="8"/>
    <x v="0"/>
    <n v="2"/>
    <n v="704"/>
  </r>
  <r>
    <n v="896"/>
    <x v="331"/>
    <x v="0"/>
    <x v="1"/>
    <x v="1"/>
    <n v="2"/>
    <n v="1196"/>
  </r>
  <r>
    <n v="897"/>
    <x v="145"/>
    <x v="0"/>
    <x v="6"/>
    <x v="1"/>
    <n v="2"/>
    <n v="52"/>
  </r>
  <r>
    <n v="898"/>
    <x v="197"/>
    <x v="0"/>
    <x v="0"/>
    <x v="0"/>
    <n v="2"/>
    <n v="40"/>
  </r>
  <r>
    <n v="899"/>
    <x v="33"/>
    <x v="1"/>
    <x v="6"/>
    <x v="2"/>
    <n v="2"/>
    <n v="52"/>
  </r>
  <r>
    <n v="900"/>
    <x v="31"/>
    <x v="0"/>
    <x v="6"/>
    <x v="0"/>
    <n v="3"/>
    <n v="78"/>
  </r>
  <r>
    <n v="901"/>
    <x v="31"/>
    <x v="2"/>
    <x v="2"/>
    <x v="0"/>
    <n v="4"/>
    <n v="32"/>
  </r>
  <r>
    <n v="902"/>
    <x v="332"/>
    <x v="1"/>
    <x v="4"/>
    <x v="0"/>
    <n v="4"/>
    <n v="220"/>
  </r>
  <r>
    <n v="903"/>
    <x v="49"/>
    <x v="4"/>
    <x v="1"/>
    <x v="1"/>
    <n v="1"/>
    <n v="598"/>
  </r>
  <r>
    <n v="904"/>
    <x v="260"/>
    <x v="1"/>
    <x v="2"/>
    <x v="1"/>
    <n v="5"/>
    <n v="40"/>
  </r>
  <r>
    <n v="905"/>
    <x v="150"/>
    <x v="1"/>
    <x v="2"/>
    <x v="0"/>
    <n v="1"/>
    <n v="8"/>
  </r>
  <r>
    <n v="906"/>
    <x v="197"/>
    <x v="2"/>
    <x v="0"/>
    <x v="0"/>
    <n v="4"/>
    <n v="80"/>
  </r>
  <r>
    <n v="907"/>
    <x v="305"/>
    <x v="1"/>
    <x v="8"/>
    <x v="0"/>
    <n v="3"/>
    <n v="1056"/>
  </r>
  <r>
    <n v="908"/>
    <x v="11"/>
    <x v="4"/>
    <x v="2"/>
    <x v="0"/>
    <n v="5"/>
    <n v="40"/>
  </r>
  <r>
    <n v="909"/>
    <x v="19"/>
    <x v="0"/>
    <x v="1"/>
    <x v="0"/>
    <n v="5"/>
    <n v="2990"/>
  </r>
  <r>
    <n v="910"/>
    <x v="279"/>
    <x v="0"/>
    <x v="4"/>
    <x v="1"/>
    <n v="5"/>
    <n v="275"/>
  </r>
  <r>
    <n v="911"/>
    <x v="147"/>
    <x v="0"/>
    <x v="7"/>
    <x v="1"/>
    <n v="4"/>
    <n v="60"/>
  </r>
  <r>
    <n v="912"/>
    <x v="136"/>
    <x v="1"/>
    <x v="2"/>
    <x v="0"/>
    <n v="4"/>
    <n v="32"/>
  </r>
  <r>
    <n v="913"/>
    <x v="240"/>
    <x v="1"/>
    <x v="2"/>
    <x v="0"/>
    <n v="4"/>
    <n v="32"/>
  </r>
  <r>
    <n v="914"/>
    <x v="287"/>
    <x v="1"/>
    <x v="7"/>
    <x v="0"/>
    <n v="2"/>
    <n v="30"/>
  </r>
  <r>
    <n v="915"/>
    <x v="177"/>
    <x v="1"/>
    <x v="3"/>
    <x v="0"/>
    <n v="3"/>
    <n v="885"/>
  </r>
  <r>
    <n v="916"/>
    <x v="333"/>
    <x v="2"/>
    <x v="3"/>
    <x v="0"/>
    <n v="3"/>
    <n v="885"/>
  </r>
  <r>
    <n v="917"/>
    <x v="263"/>
    <x v="1"/>
    <x v="3"/>
    <x v="0"/>
    <n v="5"/>
    <n v="1475"/>
  </r>
  <r>
    <n v="918"/>
    <x v="73"/>
    <x v="1"/>
    <x v="8"/>
    <x v="0"/>
    <n v="2"/>
    <n v="704"/>
  </r>
  <r>
    <n v="919"/>
    <x v="269"/>
    <x v="0"/>
    <x v="1"/>
    <x v="1"/>
    <n v="3"/>
    <n v="1794"/>
  </r>
  <r>
    <n v="920"/>
    <x v="51"/>
    <x v="1"/>
    <x v="8"/>
    <x v="0"/>
    <n v="4"/>
    <n v="1408"/>
  </r>
  <r>
    <n v="921"/>
    <x v="215"/>
    <x v="1"/>
    <x v="1"/>
    <x v="1"/>
    <n v="4"/>
    <n v="2392"/>
  </r>
  <r>
    <n v="922"/>
    <x v="55"/>
    <x v="1"/>
    <x v="6"/>
    <x v="0"/>
    <n v="4"/>
    <n v="104"/>
  </r>
  <r>
    <n v="923"/>
    <x v="284"/>
    <x v="2"/>
    <x v="3"/>
    <x v="0"/>
    <n v="2"/>
    <n v="590"/>
  </r>
  <r>
    <n v="924"/>
    <x v="271"/>
    <x v="1"/>
    <x v="5"/>
    <x v="0"/>
    <n v="3"/>
    <n v="285"/>
  </r>
  <r>
    <n v="925"/>
    <x v="234"/>
    <x v="1"/>
    <x v="8"/>
    <x v="0"/>
    <n v="2"/>
    <n v="704"/>
  </r>
  <r>
    <n v="926"/>
    <x v="252"/>
    <x v="1"/>
    <x v="0"/>
    <x v="0"/>
    <n v="4"/>
    <n v="80"/>
  </r>
  <r>
    <n v="927"/>
    <x v="290"/>
    <x v="1"/>
    <x v="1"/>
    <x v="0"/>
    <n v="5"/>
    <n v="2990"/>
  </r>
  <r>
    <n v="928"/>
    <x v="243"/>
    <x v="1"/>
    <x v="5"/>
    <x v="0"/>
    <n v="3"/>
    <n v="285"/>
  </r>
  <r>
    <n v="929"/>
    <x v="121"/>
    <x v="1"/>
    <x v="8"/>
    <x v="0"/>
    <n v="4"/>
    <n v="1408"/>
  </r>
  <r>
    <n v="930"/>
    <x v="325"/>
    <x v="0"/>
    <x v="3"/>
    <x v="0"/>
    <n v="4"/>
    <n v="1180"/>
  </r>
  <r>
    <n v="931"/>
    <x v="67"/>
    <x v="1"/>
    <x v="6"/>
    <x v="0"/>
    <n v="3"/>
    <n v="78"/>
  </r>
  <r>
    <n v="932"/>
    <x v="331"/>
    <x v="2"/>
    <x v="4"/>
    <x v="0"/>
    <n v="4"/>
    <n v="220"/>
  </r>
  <r>
    <n v="933"/>
    <x v="183"/>
    <x v="1"/>
    <x v="2"/>
    <x v="0"/>
    <n v="4"/>
    <n v="32"/>
  </r>
  <r>
    <n v="934"/>
    <x v="78"/>
    <x v="0"/>
    <x v="3"/>
    <x v="0"/>
    <n v="3"/>
    <n v="885"/>
  </r>
  <r>
    <n v="935"/>
    <x v="209"/>
    <x v="1"/>
    <x v="0"/>
    <x v="0"/>
    <n v="3"/>
    <n v="60"/>
  </r>
  <r>
    <n v="936"/>
    <x v="306"/>
    <x v="4"/>
    <x v="3"/>
    <x v="0"/>
    <n v="1"/>
    <n v="295"/>
  </r>
  <r>
    <n v="937"/>
    <x v="122"/>
    <x v="1"/>
    <x v="9"/>
    <x v="0"/>
    <n v="3"/>
    <n v="102"/>
  </r>
  <r>
    <n v="938"/>
    <x v="5"/>
    <x v="0"/>
    <x v="3"/>
    <x v="0"/>
    <n v="3"/>
    <n v="885"/>
  </r>
  <r>
    <n v="939"/>
    <x v="3"/>
    <x v="4"/>
    <x v="1"/>
    <x v="0"/>
    <n v="3"/>
    <n v="1794"/>
  </r>
  <r>
    <n v="940"/>
    <x v="161"/>
    <x v="3"/>
    <x v="0"/>
    <x v="0"/>
    <n v="4"/>
    <n v="80"/>
  </r>
  <r>
    <n v="941"/>
    <x v="305"/>
    <x v="1"/>
    <x v="1"/>
    <x v="0"/>
    <n v="4"/>
    <n v="2392"/>
  </r>
  <r>
    <n v="942"/>
    <x v="247"/>
    <x v="1"/>
    <x v="9"/>
    <x v="0"/>
    <n v="1"/>
    <n v="34"/>
  </r>
  <r>
    <n v="943"/>
    <x v="317"/>
    <x v="0"/>
    <x v="4"/>
    <x v="0"/>
    <n v="1"/>
    <n v="55"/>
  </r>
  <r>
    <n v="944"/>
    <x v="334"/>
    <x v="1"/>
    <x v="2"/>
    <x v="0"/>
    <n v="3"/>
    <n v="24"/>
  </r>
  <r>
    <n v="945"/>
    <x v="335"/>
    <x v="1"/>
    <x v="1"/>
    <x v="2"/>
    <n v="4"/>
    <n v="2392"/>
  </r>
  <r>
    <n v="946"/>
    <x v="109"/>
    <x v="1"/>
    <x v="0"/>
    <x v="2"/>
    <n v="5"/>
    <n v="100"/>
  </r>
  <r>
    <n v="947"/>
    <x v="220"/>
    <x v="1"/>
    <x v="9"/>
    <x v="0"/>
    <n v="3"/>
    <n v="102"/>
  </r>
  <r>
    <n v="948"/>
    <x v="3"/>
    <x v="0"/>
    <x v="9"/>
    <x v="0"/>
    <n v="1"/>
    <n v="34"/>
  </r>
  <r>
    <n v="949"/>
    <x v="277"/>
    <x v="2"/>
    <x v="0"/>
    <x v="0"/>
    <n v="5"/>
    <n v="100"/>
  </r>
  <r>
    <n v="950"/>
    <x v="193"/>
    <x v="0"/>
    <x v="4"/>
    <x v="2"/>
    <n v="5"/>
    <n v="275"/>
  </r>
  <r>
    <n v="951"/>
    <x v="286"/>
    <x v="1"/>
    <x v="2"/>
    <x v="0"/>
    <n v="3"/>
    <n v="24"/>
  </r>
  <r>
    <n v="952"/>
    <x v="299"/>
    <x v="1"/>
    <x v="8"/>
    <x v="0"/>
    <n v="3"/>
    <n v="1056"/>
  </r>
  <r>
    <n v="953"/>
    <x v="275"/>
    <x v="0"/>
    <x v="3"/>
    <x v="0"/>
    <n v="4"/>
    <n v="1180"/>
  </r>
  <r>
    <n v="954"/>
    <x v="281"/>
    <x v="2"/>
    <x v="6"/>
    <x v="1"/>
    <n v="3"/>
    <n v="78"/>
  </r>
  <r>
    <n v="955"/>
    <x v="137"/>
    <x v="0"/>
    <x v="8"/>
    <x v="0"/>
    <n v="2"/>
    <n v="704"/>
  </r>
  <r>
    <n v="956"/>
    <x v="189"/>
    <x v="0"/>
    <x v="8"/>
    <x v="0"/>
    <n v="3"/>
    <n v="1056"/>
  </r>
  <r>
    <n v="957"/>
    <x v="208"/>
    <x v="1"/>
    <x v="0"/>
    <x v="0"/>
    <n v="3"/>
    <n v="60"/>
  </r>
  <r>
    <n v="958"/>
    <x v="325"/>
    <x v="4"/>
    <x v="4"/>
    <x v="0"/>
    <n v="1"/>
    <n v="55"/>
  </r>
  <r>
    <n v="959"/>
    <x v="22"/>
    <x v="1"/>
    <x v="4"/>
    <x v="0"/>
    <n v="1"/>
    <n v="55"/>
  </r>
  <r>
    <n v="960"/>
    <x v="336"/>
    <x v="3"/>
    <x v="3"/>
    <x v="0"/>
    <n v="4"/>
    <n v="1180"/>
  </r>
  <r>
    <n v="961"/>
    <x v="304"/>
    <x v="2"/>
    <x v="7"/>
    <x v="1"/>
    <n v="2"/>
    <n v="30"/>
  </r>
  <r>
    <n v="962"/>
    <x v="183"/>
    <x v="4"/>
    <x v="0"/>
    <x v="0"/>
    <n v="1"/>
    <n v="20"/>
  </r>
  <r>
    <n v="963"/>
    <x v="145"/>
    <x v="0"/>
    <x v="2"/>
    <x v="0"/>
    <n v="3"/>
    <n v="24"/>
  </r>
  <r>
    <n v="964"/>
    <x v="7"/>
    <x v="1"/>
    <x v="5"/>
    <x v="2"/>
    <n v="1"/>
    <n v="95"/>
  </r>
  <r>
    <n v="965"/>
    <x v="75"/>
    <x v="1"/>
    <x v="3"/>
    <x v="0"/>
    <n v="3"/>
    <n v="885"/>
  </r>
  <r>
    <n v="966"/>
    <x v="249"/>
    <x v="4"/>
    <x v="9"/>
    <x v="0"/>
    <n v="1"/>
    <n v="34"/>
  </r>
  <r>
    <n v="967"/>
    <x v="332"/>
    <x v="4"/>
    <x v="2"/>
    <x v="1"/>
    <n v="3"/>
    <n v="24"/>
  </r>
  <r>
    <n v="968"/>
    <x v="231"/>
    <x v="0"/>
    <x v="3"/>
    <x v="0"/>
    <n v="2"/>
    <n v="590"/>
  </r>
  <r>
    <n v="969"/>
    <x v="337"/>
    <x v="4"/>
    <x v="0"/>
    <x v="0"/>
    <n v="3"/>
    <n v="60"/>
  </r>
  <r>
    <n v="970"/>
    <x v="338"/>
    <x v="0"/>
    <x v="2"/>
    <x v="0"/>
    <n v="1"/>
    <n v="8"/>
  </r>
  <r>
    <n v="971"/>
    <x v="263"/>
    <x v="1"/>
    <x v="3"/>
    <x v="0"/>
    <n v="3"/>
    <n v="885"/>
  </r>
  <r>
    <n v="972"/>
    <x v="182"/>
    <x v="0"/>
    <x v="8"/>
    <x v="0"/>
    <n v="5"/>
    <n v="1760"/>
  </r>
  <r>
    <n v="973"/>
    <x v="208"/>
    <x v="3"/>
    <x v="3"/>
    <x v="0"/>
    <n v="2"/>
    <n v="590"/>
  </r>
  <r>
    <n v="974"/>
    <x v="115"/>
    <x v="0"/>
    <x v="4"/>
    <x v="0"/>
    <n v="1"/>
    <n v="55"/>
  </r>
  <r>
    <n v="975"/>
    <x v="176"/>
    <x v="0"/>
    <x v="9"/>
    <x v="0"/>
    <n v="3"/>
    <n v="102"/>
  </r>
  <r>
    <n v="976"/>
    <x v="98"/>
    <x v="3"/>
    <x v="3"/>
    <x v="1"/>
    <n v="2"/>
    <n v="590"/>
  </r>
  <r>
    <n v="977"/>
    <x v="55"/>
    <x v="1"/>
    <x v="9"/>
    <x v="1"/>
    <n v="5"/>
    <n v="170"/>
  </r>
  <r>
    <n v="978"/>
    <x v="316"/>
    <x v="0"/>
    <x v="9"/>
    <x v="1"/>
    <n v="5"/>
    <n v="170"/>
  </r>
  <r>
    <n v="979"/>
    <x v="254"/>
    <x v="4"/>
    <x v="9"/>
    <x v="0"/>
    <n v="2"/>
    <n v="68"/>
  </r>
  <r>
    <n v="980"/>
    <x v="221"/>
    <x v="4"/>
    <x v="6"/>
    <x v="0"/>
    <n v="1"/>
    <n v="26"/>
  </r>
  <r>
    <n v="981"/>
    <x v="139"/>
    <x v="3"/>
    <x v="1"/>
    <x v="0"/>
    <n v="3"/>
    <n v="1794"/>
  </r>
  <r>
    <n v="982"/>
    <x v="38"/>
    <x v="3"/>
    <x v="9"/>
    <x v="0"/>
    <n v="4"/>
    <n v="136"/>
  </r>
  <r>
    <n v="983"/>
    <x v="25"/>
    <x v="1"/>
    <x v="8"/>
    <x v="0"/>
    <n v="3"/>
    <n v="1056"/>
  </r>
  <r>
    <n v="984"/>
    <x v="225"/>
    <x v="4"/>
    <x v="1"/>
    <x v="0"/>
    <n v="4"/>
    <n v="2392"/>
  </r>
  <r>
    <n v="985"/>
    <x v="141"/>
    <x v="1"/>
    <x v="1"/>
    <x v="0"/>
    <n v="5"/>
    <n v="2990"/>
  </r>
  <r>
    <n v="986"/>
    <x v="180"/>
    <x v="1"/>
    <x v="4"/>
    <x v="0"/>
    <n v="2"/>
    <n v="110"/>
  </r>
  <r>
    <n v="987"/>
    <x v="130"/>
    <x v="1"/>
    <x v="2"/>
    <x v="1"/>
    <n v="2"/>
    <n v="16"/>
  </r>
  <r>
    <n v="988"/>
    <x v="21"/>
    <x v="0"/>
    <x v="8"/>
    <x v="0"/>
    <n v="4"/>
    <n v="1408"/>
  </r>
  <r>
    <n v="989"/>
    <x v="122"/>
    <x v="1"/>
    <x v="3"/>
    <x v="1"/>
    <n v="3"/>
    <n v="885"/>
  </r>
  <r>
    <n v="990"/>
    <x v="282"/>
    <x v="0"/>
    <x v="4"/>
    <x v="0"/>
    <n v="1"/>
    <n v="55"/>
  </r>
  <r>
    <n v="991"/>
    <x v="105"/>
    <x v="0"/>
    <x v="9"/>
    <x v="1"/>
    <n v="3"/>
    <n v="102"/>
  </r>
  <r>
    <n v="992"/>
    <x v="65"/>
    <x v="2"/>
    <x v="7"/>
    <x v="0"/>
    <n v="3"/>
    <n v="45"/>
  </r>
  <r>
    <n v="993"/>
    <x v="117"/>
    <x v="0"/>
    <x v="8"/>
    <x v="0"/>
    <n v="2"/>
    <n v="704"/>
  </r>
  <r>
    <n v="994"/>
    <x v="31"/>
    <x v="1"/>
    <x v="3"/>
    <x v="1"/>
    <n v="3"/>
    <n v="885"/>
  </r>
  <r>
    <n v="995"/>
    <x v="110"/>
    <x v="0"/>
    <x v="9"/>
    <x v="0"/>
    <n v="2"/>
    <n v="68"/>
  </r>
  <r>
    <n v="996"/>
    <x v="51"/>
    <x v="1"/>
    <x v="1"/>
    <x v="1"/>
    <n v="5"/>
    <n v="2990"/>
  </r>
  <r>
    <n v="997"/>
    <x v="281"/>
    <x v="1"/>
    <x v="3"/>
    <x v="0"/>
    <n v="4"/>
    <n v="1180"/>
  </r>
  <r>
    <n v="998"/>
    <x v="180"/>
    <x v="1"/>
    <x v="7"/>
    <x v="0"/>
    <n v="5"/>
    <n v="75"/>
  </r>
  <r>
    <n v="999"/>
    <x v="175"/>
    <x v="2"/>
    <x v="0"/>
    <x v="0"/>
    <n v="4"/>
    <n v="80"/>
  </r>
  <r>
    <n v="1000"/>
    <x v="199"/>
    <x v="2"/>
    <x v="5"/>
    <x v="2"/>
    <n v="4"/>
    <n v="38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A9EACC-F140-4E84-836D-6CB997456C1F}" name="PivotTable3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D13" firstHeaderRow="1" firstDataRow="2" firstDataCol="1"/>
  <pivotFields count="7">
    <pivotField showAll="0"/>
    <pivotField showAll="0">
      <items count="8">
        <item x="5"/>
        <item x="2"/>
        <item x="3"/>
        <item x="1"/>
        <item x="0"/>
        <item x="6"/>
        <item x="4"/>
        <item t="default"/>
      </items>
    </pivotField>
    <pivotField axis="axisCol" showAll="0">
      <items count="3">
        <item x="1"/>
        <item x="0"/>
        <item t="default"/>
      </items>
    </pivotField>
    <pivotField dataField="1" numFmtId="3"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8">
        <item x="4"/>
        <item x="2"/>
        <item x="6"/>
        <item x="3"/>
        <item x="5"/>
        <item x="1"/>
        <item x="0"/>
        <item t="default"/>
      </items>
    </pivotField>
    <pivotField showAll="0" defaultSubtota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Sum of Sales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106DE2-D986-4A8E-A5A2-FD85A2EF498C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F13" firstHeaderRow="1" firstDataRow="2" firstDataCol="1" rowPageCount="1" colPageCount="1"/>
  <pivotFields count="7">
    <pivotField showAll="0"/>
    <pivotField axis="axisCol" showAll="0">
      <items count="8">
        <item x="5"/>
        <item x="2"/>
        <item x="3"/>
        <item x="1"/>
        <item x="0"/>
        <item x="6"/>
        <item x="4"/>
        <item t="default"/>
      </items>
    </pivotField>
    <pivotField axis="axisPage" showAll="0">
      <items count="3">
        <item x="1"/>
        <item x="0"/>
        <item t="default"/>
      </items>
    </pivotField>
    <pivotField dataField="1" numFmtId="3"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showAll="0">
      <items count="8">
        <item x="4"/>
        <item x="2"/>
        <item x="6"/>
        <item x="3"/>
        <item x="5"/>
        <item x="1"/>
        <item x="0"/>
        <item t="default"/>
      </items>
    </pivotField>
    <pivotField showAll="0" defaultSubtotal="0"/>
  </pivotFields>
  <rowFields count="1">
    <field x="5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5">
    <i>
      <x/>
    </i>
    <i>
      <x v="1"/>
    </i>
    <i>
      <x v="5"/>
    </i>
    <i>
      <x v="6"/>
    </i>
    <i t="grand">
      <x/>
    </i>
  </colItems>
  <pageFields count="1">
    <pageField fld="2" item="0" hier="-1"/>
  </pageFields>
  <dataFields count="1">
    <dataField name="Sum of Sales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2FB880-A5E4-4E4F-82D3-5473BBB08323}" name="PivotTable2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C13" firstHeaderRow="1" firstDataRow="2" firstDataCol="1"/>
  <pivotFields count="7">
    <pivotField showAll="0"/>
    <pivotField axis="axisRow" showAll="0">
      <items count="8">
        <item x="5"/>
        <item x="2"/>
        <item x="3"/>
        <item x="1"/>
        <item x="0"/>
        <item x="6"/>
        <item x="4"/>
        <item t="default"/>
      </items>
    </pivotField>
    <pivotField showAll="0">
      <items count="3">
        <item x="1"/>
        <item x="0"/>
        <item t="default"/>
      </items>
    </pivotField>
    <pivotField dataField="1" numFmtId="3"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8">
        <item h="1" x="4"/>
        <item h="1" x="2"/>
        <item h="1" x="6"/>
        <item x="3"/>
        <item h="1" x="5"/>
        <item h="1" x="1"/>
        <item h="1" x="0"/>
        <item t="default"/>
      </items>
    </pivotField>
    <pivotField showAll="0" defaultSubtotal="0"/>
  </pivotFields>
  <rowFields count="1">
    <field x="1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5"/>
  </colFields>
  <colItems count="2">
    <i>
      <x v="3"/>
    </i>
    <i t="grand">
      <x/>
    </i>
  </colItems>
  <dataFields count="1">
    <dataField name="Sum of Sales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EA6A95-F403-4A06-BA7C-0139A9580C2F}" name="PivotTable3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I22" firstHeaderRow="1" firstDataRow="2" firstDataCol="1"/>
  <pivotFields count="7">
    <pivotField showAll="0"/>
    <pivotField axis="axisCol" showAll="0">
      <items count="8">
        <item x="5"/>
        <item x="2"/>
        <item x="3"/>
        <item x="1"/>
        <item x="0"/>
        <item x="6"/>
        <item x="4"/>
        <item t="default"/>
      </items>
    </pivotField>
    <pivotField showAll="0">
      <items count="3">
        <item x="1"/>
        <item x="0"/>
        <item t="default"/>
      </items>
    </pivotField>
    <pivotField dataField="1" numFmtId="3" showAll="0"/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8">
        <item x="4"/>
        <item x="2"/>
        <item x="6"/>
        <item x="3"/>
        <item x="5"/>
        <item x="1"/>
        <item x="0"/>
        <item t="default"/>
      </items>
    </pivotField>
    <pivotField axis="axisRow" showAll="0" defaultSubtotal="0">
      <items count="6">
        <item sd="0" x="0"/>
        <item x="1"/>
        <item x="2"/>
        <item x="3"/>
        <item x="4"/>
        <item sd="0" x="5"/>
      </items>
    </pivotField>
  </pivotFields>
  <rowFields count="2">
    <field x="6"/>
    <field x="4"/>
  </rowFields>
  <rowItems count="17">
    <i>
      <x v="1"/>
    </i>
    <i r="1">
      <x v="1"/>
    </i>
    <i r="1">
      <x v="2"/>
    </i>
    <i r="1">
      <x v="3"/>
    </i>
    <i>
      <x v="2"/>
    </i>
    <i r="1">
      <x v="4"/>
    </i>
    <i r="1">
      <x v="5"/>
    </i>
    <i r="1">
      <x v="6"/>
    </i>
    <i>
      <x v="3"/>
    </i>
    <i r="1">
      <x v="7"/>
    </i>
    <i r="1">
      <x v="8"/>
    </i>
    <i r="1">
      <x v="9"/>
    </i>
    <i>
      <x v="4"/>
    </i>
    <i r="1">
      <x v="10"/>
    </i>
    <i r="1">
      <x v="11"/>
    </i>
    <i r="1">
      <x v="12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Sum of Sales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CF3647-ABA0-417E-9657-46441CF32BDC}" name="PivotTable4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5:D13" firstHeaderRow="1" firstDataRow="2" firstDataCol="1" rowPageCount="2" colPageCount="1"/>
  <pivotFields count="7">
    <pivotField showAll="0"/>
    <pivotField axis="axisRow" showAll="0">
      <items count="8">
        <item x="5"/>
        <item x="2"/>
        <item x="3"/>
        <item x="1"/>
        <item x="0"/>
        <item x="6"/>
        <item x="4"/>
        <item t="default"/>
      </items>
    </pivotField>
    <pivotField axis="axisCol" showAll="0">
      <items count="3">
        <item x="1"/>
        <item x="0"/>
        <item t="default"/>
      </items>
    </pivotField>
    <pivotField dataField="1" numFmtId="3" showAll="0"/>
    <pivotField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multipleItemSelectionAllowed="1" showAll="0">
      <items count="8">
        <item h="1" x="4"/>
        <item h="1" x="2"/>
        <item x="6"/>
        <item x="3"/>
        <item h="1" x="5"/>
        <item x="1"/>
        <item h="1" x="0"/>
        <item t="default"/>
      </items>
    </pivotField>
    <pivotField axis="axisPage" showAll="0" defaultSubtotal="0">
      <items count="6">
        <item x="0"/>
        <item x="1"/>
        <item x="2"/>
        <item x="3"/>
        <item x="4"/>
        <item x="5"/>
      </items>
    </pivotField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6"/>
    </i>
    <i t="grand">
      <x/>
    </i>
  </rowItems>
  <colFields count="1">
    <field x="2"/>
  </colFields>
  <colItems count="3">
    <i>
      <x/>
    </i>
    <i>
      <x v="1"/>
    </i>
    <i t="grand">
      <x/>
    </i>
  </colItems>
  <pageFields count="2">
    <pageField fld="6" item="4" hier="-1"/>
    <pageField fld="5" hier="-1"/>
  </pageFields>
  <dataFields count="1">
    <dataField name="Sum of Sales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46EB53-E55F-481A-A6B6-EE8E58A8DDDE}" name="PivotTable2" cacheId="51" applyNumberFormats="0" applyBorderFormats="0" applyFontFormats="0" applyPatternFormats="0" applyAlignmentFormats="0" applyWidthHeightFormats="1" dataCaption="Values" updatedVersion="7" minRefreshableVersion="3" useAutoFormatting="1" itemPrintTitles="1" createdVersion="4" indent="0" outline="1" outlineData="1" multipleFieldFilters="0">
  <location ref="A5:E12" firstHeaderRow="1" firstDataRow="2" firstDataCol="1" rowPageCount="2" colPageCount="1"/>
  <pivotFields count="7">
    <pivotField showAll="0"/>
    <pivotField axis="axisPage" numFmtId="14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x="0"/>
        <item x="2"/>
        <item t="default"/>
      </items>
    </pivotField>
    <pivotField numFmtId="1" showAll="0"/>
    <pivotField dataField="1" numFmtId="1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2">
    <pageField fld="1" hier="-1"/>
    <pageField fld="3" hier="-1"/>
  </pageFields>
  <dataFields count="1">
    <dataField name="Sum of REVENU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535DF3-5957-4FF2-91FF-D8880CC361D8}" name="PivotTable1" cacheId="51" applyNumberFormats="0" applyBorderFormats="0" applyFontFormats="0" applyPatternFormats="0" applyAlignmentFormats="0" applyWidthHeightFormats="1" dataCaption="Values" updatedVersion="7" minRefreshableVersion="3" useAutoFormatting="1" colGrandTotals="0" itemPrintTitles="1" createdVersion="7" indent="0" outline="1" outlineData="1" multipleFieldFilters="0">
  <location ref="A4:B7" firstHeaderRow="1" firstDataRow="2" firstDataCol="1" rowPageCount="2" colPageCount="1"/>
  <pivotFields count="7">
    <pivotField showAll="0"/>
    <pivotField axis="axisRow" numFmtId="14" showAll="0">
      <items count="7">
        <item h="1" x="0"/>
        <item x="1"/>
        <item h="1" x="2"/>
        <item h="1" x="3"/>
        <item h="1" x="4"/>
        <item h="1" x="5"/>
        <item t="default"/>
      </items>
    </pivotField>
    <pivotField axis="axisPage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h="1" x="0"/>
        <item h="1" x="2"/>
        <item t="default"/>
      </items>
    </pivotField>
    <pivotField numFmtId="1" showAll="0"/>
    <pivotField dataField="1" numFmtId="1" showAll="0"/>
  </pivotFields>
  <rowFields count="1">
    <field x="1"/>
  </rowFields>
  <rowItems count="2">
    <i>
      <x v="1"/>
    </i>
    <i t="grand">
      <x/>
    </i>
  </rowItems>
  <colFields count="1">
    <field x="4"/>
  </colFields>
  <colItems count="1">
    <i>
      <x/>
    </i>
  </colItems>
  <pageFields count="2">
    <pageField fld="3" hier="-1"/>
    <pageField fld="2" item="0" hier="-1"/>
  </pageFields>
  <dataFields count="1">
    <dataField name="Sum of REVENU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D07930-8766-4919-AAFA-8E37E1AD2547}" name="PivotTable2" cacheId="5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E10" firstHeaderRow="1" firstDataRow="2" firstDataCol="1" rowPageCount="2" colPageCount="1"/>
  <pivotFields count="7">
    <pivotField showAll="0"/>
    <pivotField axis="axisRow" numFmtId="14" showAll="0">
      <items count="7">
        <item x="0"/>
        <item x="1"/>
        <item x="2"/>
        <item x="3"/>
        <item x="4"/>
        <item x="5"/>
        <item t="default"/>
      </items>
    </pivotField>
    <pivotField axis="axisPage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x="0"/>
        <item x="2"/>
        <item t="default"/>
      </items>
    </pivotField>
    <pivotField numFmtId="1" showAll="0"/>
    <pivotField dataField="1" numFmtId="1" showAll="0"/>
  </pivotFields>
  <rowFields count="1">
    <field x="1"/>
  </rowFields>
  <rowItems count="5">
    <i>
      <x v="1"/>
    </i>
    <i>
      <x v="2"/>
    </i>
    <i>
      <x v="3"/>
    </i>
    <i>
      <x v="4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2">
    <pageField fld="3" hier="-1"/>
    <pageField fld="2" item="4" hier="-1"/>
  </pageFields>
  <dataFields count="1">
    <dataField name="Sum of REVENUE" fld="6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450092-E6A6-40E0-A377-5574D1B18612}" name="PivotTable3" cacheId="5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E10" firstHeaderRow="1" firstDataRow="2" firstDataCol="1" rowPageCount="2" colPageCount="1"/>
  <pivotFields count="7">
    <pivotField showAll="0"/>
    <pivotField axis="axisRow" numFmtId="14" showAll="0">
      <items count="7">
        <item x="0"/>
        <item x="1"/>
        <item x="2"/>
        <item x="3"/>
        <item x="4"/>
        <item x="5"/>
        <item t="default"/>
      </items>
    </pivotField>
    <pivotField axis="axisPage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x="0"/>
        <item x="2"/>
        <item t="default"/>
      </items>
    </pivotField>
    <pivotField numFmtId="1" showAll="0"/>
    <pivotField dataField="1" numFmtId="1" showAll="0"/>
  </pivotFields>
  <rowFields count="1">
    <field x="1"/>
  </rowFields>
  <rowItems count="5">
    <i>
      <x v="1"/>
    </i>
    <i>
      <x v="2"/>
    </i>
    <i>
      <x v="3"/>
    </i>
    <i>
      <x v="4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2">
    <pageField fld="3" hier="-1"/>
    <pageField fld="2" item="3" hier="-1"/>
  </pageFields>
  <dataFields count="1">
    <dataField name="Sum of REVENUE" fld="6" showDataAs="percentOfTotal" baseField="0" baseItem="0" numFmtId="10"/>
  </dataFields>
  <formats count="1">
    <format dxfId="1">
      <pivotArea field="4" grandRow="1" outline="0" collapsedLevelsAreSubtotals="1" axis="axisCol" fieldPosition="0">
        <references count="1">
          <reference field="4" count="1" selected="0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62C387-28A2-4175-B631-E75DCD9937D1}" name="PivotTable4" cacheId="5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E10" firstHeaderRow="1" firstDataRow="2" firstDataCol="1" rowPageCount="2" colPageCount="1"/>
  <pivotFields count="7">
    <pivotField showAll="0"/>
    <pivotField axis="axisRow" numFmtId="14" showAll="0">
      <items count="7">
        <item x="0"/>
        <item x="1"/>
        <item x="2"/>
        <item x="3"/>
        <item x="4"/>
        <item x="5"/>
        <item t="default"/>
      </items>
    </pivotField>
    <pivotField axis="axisPage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x="0"/>
        <item x="2"/>
        <item t="default"/>
      </items>
    </pivotField>
    <pivotField numFmtId="1" showAll="0"/>
    <pivotField dataField="1" numFmtId="1" showAll="0"/>
  </pivotFields>
  <rowFields count="1">
    <field x="1"/>
  </rowFields>
  <rowItems count="5">
    <i>
      <x v="1"/>
    </i>
    <i>
      <x v="2"/>
    </i>
    <i>
      <x v="3"/>
    </i>
    <i>
      <x v="4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2">
    <pageField fld="3" item="1" hier="-1"/>
    <pageField fld="2" item="2" hier="-1"/>
  </pageFields>
  <dataFields count="1">
    <dataField name="Sum of REVENU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82EA96-308A-4199-A65D-EE0C89A332A6}" name="PivotTable5" cacheId="51" applyNumberFormats="0" applyBorderFormats="0" applyFontFormats="0" applyPatternFormats="0" applyAlignmentFormats="0" applyWidthHeightFormats="1" dataCaption="Values" updatedVersion="7" minRefreshableVersion="3" useAutoFormatting="1" colGrandTotals="0" itemPrintTitles="1" createdVersion="7" indent="0" outline="1" outlineData="1" multipleFieldFilters="0">
  <location ref="A4:B10" firstHeaderRow="1" firstDataRow="2" firstDataCol="1" rowPageCount="2" colPageCount="1"/>
  <pivotFields count="7">
    <pivotField showAll="0"/>
    <pivotField axis="axisRow" numFmtId="14" showAll="0">
      <items count="7">
        <item x="0"/>
        <item x="1"/>
        <item x="2"/>
        <item x="3"/>
        <item x="4"/>
        <item x="5"/>
        <item t="default"/>
      </items>
    </pivotField>
    <pivotField axis="axisPage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h="1" x="0"/>
        <item h="1" x="2"/>
        <item t="default"/>
      </items>
    </pivotField>
    <pivotField numFmtId="1" showAll="0"/>
    <pivotField dataField="1" numFmtId="1" showAll="0"/>
  </pivotFields>
  <rowFields count="1">
    <field x="1"/>
  </rowFields>
  <rowItems count="5">
    <i>
      <x v="1"/>
    </i>
    <i>
      <x v="2"/>
    </i>
    <i>
      <x v="3"/>
    </i>
    <i>
      <x v="4"/>
    </i>
    <i t="grand">
      <x/>
    </i>
  </rowItems>
  <colFields count="1">
    <field x="4"/>
  </colFields>
  <colItems count="1">
    <i>
      <x/>
    </i>
  </colItems>
  <pageFields count="2">
    <pageField fld="3" hier="-1"/>
    <pageField fld="2" item="0" hier="-1"/>
  </pageFields>
  <dataFields count="1">
    <dataField name="Sum of REVENUE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ABE0E4-D621-4B14-AF58-FA997F182003}" name="PivotTable6" cacheId="51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4:D10" firstHeaderRow="1" firstDataRow="2" firstDataCol="1" rowPageCount="2" colPageCount="1"/>
  <pivotFields count="7">
    <pivotField showAll="0"/>
    <pivotField axis="axisRow" numFmtId="14" showAll="0">
      <items count="7">
        <item x="0"/>
        <item x="1"/>
        <item x="2"/>
        <item x="3"/>
        <item x="4"/>
        <item x="5"/>
        <item t="default"/>
      </items>
    </pivotField>
    <pivotField axis="axisPage" showAll="0">
      <items count="6">
        <item x="1"/>
        <item x="2"/>
        <item x="0"/>
        <item x="4"/>
        <item x="3"/>
        <item t="default"/>
      </items>
    </pivotField>
    <pivotField axis="axisPage" showAll="0">
      <items count="11">
        <item x="5"/>
        <item x="1"/>
        <item x="2"/>
        <item x="8"/>
        <item x="0"/>
        <item x="3"/>
        <item x="4"/>
        <item x="9"/>
        <item x="6"/>
        <item x="7"/>
        <item t="default"/>
      </items>
    </pivotField>
    <pivotField axis="axisCol" showAll="0">
      <items count="4">
        <item x="1"/>
        <item x="0"/>
        <item x="2"/>
        <item t="default"/>
      </items>
    </pivotField>
    <pivotField dataField="1" numFmtId="1" showAll="0"/>
    <pivotField numFmtId="1" showAll="0"/>
  </pivotFields>
  <rowFields count="1">
    <field x="1"/>
  </rowFields>
  <rowItems count="5">
    <i>
      <x v="1"/>
    </i>
    <i>
      <x v="2"/>
    </i>
    <i>
      <x v="3"/>
    </i>
    <i>
      <x v="4"/>
    </i>
    <i t="grand">
      <x/>
    </i>
  </rowItems>
  <colFields count="1">
    <field x="4"/>
  </colFields>
  <colItems count="3">
    <i>
      <x/>
    </i>
    <i>
      <x v="1"/>
    </i>
    <i t="grand">
      <x/>
    </i>
  </colItems>
  <pageFields count="2">
    <pageField fld="3" item="3" hier="-1"/>
    <pageField fld="2" item="1" hier="-1"/>
  </pageFields>
  <dataFields count="1">
    <dataField name="Sum of QUANTITY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61167D-6F33-423B-A5F6-6B874C426DB1}" name="Sales" displayName="Sales" ref="A1:J1066" totalsRowCount="1" headerRowDxfId="15">
  <autoFilter ref="A1:J1065" xr:uid="{55416382-38D6-4B57-BB63-6E55923EE1BB}"/>
  <sortState xmlns:xlrd2="http://schemas.microsoft.com/office/spreadsheetml/2017/richdata2" ref="A2:G1065">
    <sortCondition ref="B1:B1065"/>
  </sortState>
  <tableColumns count="10">
    <tableColumn id="1" xr3:uid="{E2EFD3EA-FAB6-48D5-BBE8-A7FEAA3A4C34}" name="Product" totalsRowLabel="Total"/>
    <tableColumn id="2" xr3:uid="{016BE0F7-6F93-4719-B2C3-8052CEF63C8B}" name="Region"/>
    <tableColumn id="3" xr3:uid="{35C83958-B335-4EC9-B827-D32DB27B2036}" name="Month"/>
    <tableColumn id="4" xr3:uid="{32FB95AE-510A-4C57-BE62-478C23A929A7}" name="Year" totalsRowFunction="max"/>
    <tableColumn id="5" xr3:uid="{358BB735-41E7-44C3-94DF-9C1BACF9CAF5}" name="Quantity" totalsRowFunction="sum"/>
    <tableColumn id="6" xr3:uid="{087C3F60-AE0E-44D9-B6DD-FC45AD747584}" name="Turnover" totalsRowFunction="average"/>
    <tableColumn id="7" xr3:uid="{07794E8A-2E4E-4504-9535-E7E4D6E8F44D}" name="Cost" totalsRowFunction="sum"/>
    <tableColumn id="8" xr3:uid="{68849DA5-154E-4BF3-961F-AE8079D51FF9}" name="Profit" totalsRowFunction="sum" dataDxfId="14">
      <calculatedColumnFormula>Sales[[#This Row],[Turnover]]-Sales[[#This Row],[Cost]]</calculatedColumnFormula>
    </tableColumn>
    <tableColumn id="9" xr3:uid="{E45EC083-23EB-44DB-ACCB-E6BE87FF37ED}" name="TOpU" totalsRowFunction="average" dataDxfId="13" totalsRowDxfId="12">
      <calculatedColumnFormula>Sales[[#This Row],[Turnover]]*1000/Sales[[#This Row],[Quantity]]</calculatedColumnFormula>
    </tableColumn>
    <tableColumn id="10" xr3:uid="{DF44E3A6-41D4-479B-A8AA-DA13333AA6B2}" name="Qshare" totalsRowFunction="sum" dataDxfId="11" totalsRowDxfId="10">
      <calculatedColumnFormula>Sales[[#This Row],[Quantity]]/SUM(Sales[Quantity])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AD81-6EEA-455B-BD50-51E566047EE9}">
  <dimension ref="A1:B4"/>
  <sheetViews>
    <sheetView tabSelected="1" workbookViewId="0"/>
  </sheetViews>
  <sheetFormatPr defaultColWidth="11.42578125" defaultRowHeight="12.75"/>
  <cols>
    <col min="1" max="1" width="18.42578125" style="1" customWidth="1"/>
    <col min="2" max="16384" width="11.42578125" style="1"/>
  </cols>
  <sheetData>
    <row r="1" spans="1:2">
      <c r="A1" s="1" t="s">
        <v>3</v>
      </c>
      <c r="B1" s="2">
        <v>7</v>
      </c>
    </row>
    <row r="2" spans="1:2">
      <c r="A2" s="1" t="s">
        <v>2</v>
      </c>
      <c r="B2" s="2">
        <v>3</v>
      </c>
    </row>
    <row r="3" spans="1:2">
      <c r="A3" s="1" t="s">
        <v>1</v>
      </c>
      <c r="B3" s="2">
        <f>B1+B2</f>
        <v>10</v>
      </c>
    </row>
    <row r="4" spans="1:2">
      <c r="A4" s="1" t="s">
        <v>0</v>
      </c>
      <c r="B4" s="1">
        <f>B1^B2</f>
        <v>343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55697-138C-4132-9929-8EBA9772C80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AB09C-B43A-4333-982A-A9FD45B2EEE2}">
  <dimension ref="A1:B6"/>
  <sheetViews>
    <sheetView workbookViewId="0">
      <selection activeCell="B6" sqref="B6"/>
    </sheetView>
  </sheetViews>
  <sheetFormatPr defaultColWidth="11.5703125" defaultRowHeight="12.75"/>
  <cols>
    <col min="1" max="1" width="18.28515625" style="1" customWidth="1"/>
    <col min="2" max="16384" width="11.5703125" style="1"/>
  </cols>
  <sheetData>
    <row r="1" spans="1:2" ht="15.75">
      <c r="A1" s="84" t="s">
        <v>49</v>
      </c>
      <c r="B1" s="85"/>
    </row>
    <row r="3" spans="1:2">
      <c r="A3" s="1" t="s">
        <v>48</v>
      </c>
      <c r="B3" s="1">
        <v>10000</v>
      </c>
    </row>
    <row r="4" spans="1:2">
      <c r="A4" s="1" t="s">
        <v>47</v>
      </c>
      <c r="B4" s="12">
        <v>0.08</v>
      </c>
    </row>
    <row r="5" spans="1:2">
      <c r="A5" s="4" t="s">
        <v>46</v>
      </c>
      <c r="B5" s="4">
        <v>3</v>
      </c>
    </row>
    <row r="6" spans="1:2">
      <c r="A6" s="1" t="s">
        <v>45</v>
      </c>
      <c r="B6" s="64">
        <f>B3*(1+B4)^B5</f>
        <v>12597.12</v>
      </c>
    </row>
  </sheetData>
  <mergeCells count="1">
    <mergeCell ref="A1:B1"/>
  </mergeCell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05F9D-CC00-4B1E-ABF0-A9D223F73C2E}">
  <dimension ref="A1:E16"/>
  <sheetViews>
    <sheetView workbookViewId="0">
      <selection sqref="A1:E1"/>
    </sheetView>
  </sheetViews>
  <sheetFormatPr defaultColWidth="11.42578125" defaultRowHeight="12.75"/>
  <cols>
    <col min="1" max="3" width="11.42578125" style="1"/>
    <col min="4" max="4" width="22.85546875" style="1" customWidth="1"/>
    <col min="5" max="16384" width="11.42578125" style="1"/>
  </cols>
  <sheetData>
    <row r="1" spans="1:5" ht="15.75">
      <c r="A1" s="86" t="s">
        <v>23</v>
      </c>
      <c r="B1" s="87"/>
      <c r="C1" s="87"/>
      <c r="D1" s="87"/>
      <c r="E1" s="87"/>
    </row>
    <row r="3" spans="1:5">
      <c r="A3" s="4" t="s">
        <v>22</v>
      </c>
      <c r="B3" s="7" t="s">
        <v>21</v>
      </c>
      <c r="C3" s="7" t="s">
        <v>20</v>
      </c>
      <c r="D3" s="5" t="s">
        <v>19</v>
      </c>
      <c r="E3" s="1">
        <v>20</v>
      </c>
    </row>
    <row r="4" spans="1:5">
      <c r="A4" s="1" t="s">
        <v>18</v>
      </c>
      <c r="B4" s="1">
        <v>10000</v>
      </c>
      <c r="C4" s="65">
        <f t="shared" ref="C4:C14" si="0">B4*$E$5</f>
        <v>20000</v>
      </c>
      <c r="D4" s="5" t="s">
        <v>17</v>
      </c>
      <c r="E4" s="1">
        <v>18</v>
      </c>
    </row>
    <row r="5" spans="1:5">
      <c r="A5" s="1" t="s">
        <v>16</v>
      </c>
      <c r="B5" s="1">
        <v>12000</v>
      </c>
      <c r="C5" s="65">
        <f t="shared" si="0"/>
        <v>24000</v>
      </c>
      <c r="D5" s="6" t="s">
        <v>15</v>
      </c>
      <c r="E5" s="66">
        <f>E3-E4</f>
        <v>2</v>
      </c>
    </row>
    <row r="6" spans="1:5">
      <c r="A6" s="1" t="s">
        <v>14</v>
      </c>
      <c r="B6" s="1">
        <v>13000</v>
      </c>
      <c r="C6" s="65">
        <f t="shared" si="0"/>
        <v>26000</v>
      </c>
    </row>
    <row r="7" spans="1:5">
      <c r="A7" s="1" t="s">
        <v>13</v>
      </c>
      <c r="B7" s="1">
        <v>9000</v>
      </c>
      <c r="C7" s="65">
        <f t="shared" si="0"/>
        <v>18000</v>
      </c>
      <c r="D7" s="5" t="s">
        <v>12</v>
      </c>
      <c r="E7" s="1">
        <v>250000</v>
      </c>
    </row>
    <row r="8" spans="1:5">
      <c r="A8" s="1" t="s">
        <v>11</v>
      </c>
      <c r="B8" s="1">
        <v>8000</v>
      </c>
      <c r="C8" s="65">
        <f t="shared" si="0"/>
        <v>16000</v>
      </c>
    </row>
    <row r="9" spans="1:5">
      <c r="A9" s="1" t="s">
        <v>10</v>
      </c>
      <c r="B9" s="1">
        <v>11000</v>
      </c>
      <c r="C9" s="65">
        <f t="shared" si="0"/>
        <v>22000</v>
      </c>
      <c r="D9" s="5"/>
    </row>
    <row r="10" spans="1:5">
      <c r="A10" s="1" t="s">
        <v>9</v>
      </c>
      <c r="B10" s="1">
        <v>12000</v>
      </c>
      <c r="C10" s="65">
        <f t="shared" si="0"/>
        <v>24000</v>
      </c>
    </row>
    <row r="11" spans="1:5">
      <c r="A11" s="1" t="s">
        <v>8</v>
      </c>
      <c r="B11" s="1">
        <v>15000</v>
      </c>
      <c r="C11" s="65">
        <f t="shared" si="0"/>
        <v>30000</v>
      </c>
    </row>
    <row r="12" spans="1:5">
      <c r="A12" s="1" t="s">
        <v>7</v>
      </c>
      <c r="B12" s="1">
        <v>13000</v>
      </c>
      <c r="C12" s="65">
        <f t="shared" si="0"/>
        <v>26000</v>
      </c>
    </row>
    <row r="13" spans="1:5">
      <c r="A13" s="1" t="s">
        <v>6</v>
      </c>
      <c r="B13" s="1">
        <v>11000</v>
      </c>
      <c r="C13" s="65">
        <f t="shared" si="0"/>
        <v>22000</v>
      </c>
    </row>
    <row r="14" spans="1:5">
      <c r="A14" s="1" t="s">
        <v>5</v>
      </c>
      <c r="B14" s="1">
        <v>9000</v>
      </c>
      <c r="C14" s="65">
        <f t="shared" si="0"/>
        <v>18000</v>
      </c>
    </row>
    <row r="15" spans="1:5">
      <c r="A15" s="4" t="s">
        <v>4</v>
      </c>
      <c r="B15" s="4">
        <v>8000</v>
      </c>
      <c r="C15" s="65">
        <f>B15*$E$5</f>
        <v>16000</v>
      </c>
    </row>
    <row r="16" spans="1:5">
      <c r="C16" s="3"/>
    </row>
  </sheetData>
  <mergeCells count="1">
    <mergeCell ref="A1:E1"/>
  </mergeCell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A6B0-A195-4F5D-A6CC-61D9CFC84B88}">
  <dimension ref="A1:G6"/>
  <sheetViews>
    <sheetView zoomScaleNormal="100" workbookViewId="0">
      <selection sqref="A1:B1"/>
    </sheetView>
  </sheetViews>
  <sheetFormatPr defaultColWidth="11.5703125" defaultRowHeight="12.75"/>
  <cols>
    <col min="1" max="1" width="15.42578125" style="1" customWidth="1"/>
    <col min="2" max="16384" width="11.5703125" style="1"/>
  </cols>
  <sheetData>
    <row r="1" spans="1:7" ht="15.75">
      <c r="A1" s="84" t="s">
        <v>49</v>
      </c>
      <c r="B1" s="85"/>
    </row>
    <row r="3" spans="1:7">
      <c r="A3" s="1" t="s">
        <v>48</v>
      </c>
      <c r="B3" s="1">
        <v>10000</v>
      </c>
    </row>
    <row r="4" spans="1:7">
      <c r="A4" s="1" t="s">
        <v>47</v>
      </c>
      <c r="B4" s="12">
        <v>0.08</v>
      </c>
      <c r="C4" s="12">
        <v>0.08</v>
      </c>
      <c r="D4" s="12">
        <v>7.0000000000000007E-2</v>
      </c>
      <c r="E4" s="12">
        <v>7.0000000000000007E-2</v>
      </c>
      <c r="F4" s="12">
        <v>0.1</v>
      </c>
      <c r="G4" s="12">
        <v>0.05</v>
      </c>
    </row>
    <row r="5" spans="1:7">
      <c r="A5" s="4" t="s">
        <v>46</v>
      </c>
      <c r="B5" s="4">
        <v>3</v>
      </c>
      <c r="C5" s="4">
        <v>4</v>
      </c>
      <c r="D5" s="4">
        <v>3</v>
      </c>
      <c r="E5" s="4">
        <v>4</v>
      </c>
      <c r="F5" s="4">
        <v>2</v>
      </c>
      <c r="G5" s="4">
        <v>10</v>
      </c>
    </row>
    <row r="6" spans="1:7">
      <c r="A6" s="1" t="s">
        <v>45</v>
      </c>
      <c r="B6" s="67">
        <f>B3*(1+B4)^B5</f>
        <v>12597.12</v>
      </c>
      <c r="C6" s="67">
        <f>$B$3*(1+C4)^C5</f>
        <v>13604.889600000002</v>
      </c>
      <c r="D6" s="67">
        <f>$B$3*(1+D4)^D5</f>
        <v>12250.43</v>
      </c>
      <c r="E6" s="67">
        <f>$B$3*(1+E4)^E5</f>
        <v>13107.9601</v>
      </c>
      <c r="F6" s="67">
        <f>$B$3*(1+F4)^F5</f>
        <v>12100.000000000002</v>
      </c>
      <c r="G6" s="67">
        <f>$B$3*(1+G4)^G5</f>
        <v>16288.946267774416</v>
      </c>
    </row>
  </sheetData>
  <mergeCells count="1">
    <mergeCell ref="A1:B1"/>
  </mergeCell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9CD4-2F9D-4D88-815F-A01D03ED0B3C}">
  <dimension ref="A1:E9"/>
  <sheetViews>
    <sheetView workbookViewId="0">
      <selection sqref="A1:E1"/>
    </sheetView>
  </sheetViews>
  <sheetFormatPr defaultRowHeight="12.75"/>
  <cols>
    <col min="1" max="16384" width="9.140625" style="1"/>
  </cols>
  <sheetData>
    <row r="1" spans="1:5" ht="15.75">
      <c r="A1" s="86" t="s">
        <v>29</v>
      </c>
      <c r="B1" s="87"/>
      <c r="C1" s="87"/>
      <c r="D1" s="87"/>
      <c r="E1" s="87"/>
    </row>
    <row r="2" spans="1:5" ht="15.75">
      <c r="A2" s="9"/>
      <c r="B2" s="8"/>
      <c r="C2" s="8"/>
      <c r="D2" s="8"/>
      <c r="E2" s="8"/>
    </row>
    <row r="3" spans="1:5">
      <c r="C3" s="88" t="s">
        <v>28</v>
      </c>
      <c r="D3" s="88"/>
      <c r="E3" s="88"/>
    </row>
    <row r="4" spans="1:5">
      <c r="C4" s="1" t="s">
        <v>27</v>
      </c>
      <c r="D4" s="1" t="s">
        <v>26</v>
      </c>
      <c r="E4" s="1" t="s">
        <v>25</v>
      </c>
    </row>
    <row r="5" spans="1:5">
      <c r="C5" s="1">
        <v>2</v>
      </c>
      <c r="D5" s="1">
        <v>4</v>
      </c>
      <c r="E5" s="1">
        <v>8</v>
      </c>
    </row>
    <row r="6" spans="1:5">
      <c r="A6" s="89" t="s">
        <v>24</v>
      </c>
      <c r="B6" s="1">
        <v>10</v>
      </c>
      <c r="C6" s="65">
        <f t="shared" ref="C6:E9" si="0">$B6*C$5</f>
        <v>20</v>
      </c>
      <c r="D6" s="65">
        <f t="shared" si="0"/>
        <v>40</v>
      </c>
      <c r="E6" s="65">
        <f t="shared" si="0"/>
        <v>80</v>
      </c>
    </row>
    <row r="7" spans="1:5">
      <c r="A7" s="89"/>
      <c r="B7" s="1">
        <v>20</v>
      </c>
      <c r="C7" s="65">
        <f t="shared" si="0"/>
        <v>40</v>
      </c>
      <c r="D7" s="65">
        <f t="shared" si="0"/>
        <v>80</v>
      </c>
      <c r="E7" s="65">
        <f t="shared" si="0"/>
        <v>160</v>
      </c>
    </row>
    <row r="8" spans="1:5">
      <c r="A8" s="89"/>
      <c r="B8" s="1">
        <v>30</v>
      </c>
      <c r="C8" s="65">
        <f t="shared" si="0"/>
        <v>60</v>
      </c>
      <c r="D8" s="65">
        <f t="shared" si="0"/>
        <v>120</v>
      </c>
      <c r="E8" s="65">
        <f t="shared" si="0"/>
        <v>240</v>
      </c>
    </row>
    <row r="9" spans="1:5">
      <c r="A9" s="89"/>
      <c r="B9" s="1">
        <v>40</v>
      </c>
      <c r="C9" s="65">
        <f t="shared" si="0"/>
        <v>80</v>
      </c>
      <c r="D9" s="65">
        <f t="shared" si="0"/>
        <v>160</v>
      </c>
      <c r="E9" s="65">
        <f t="shared" si="0"/>
        <v>320</v>
      </c>
    </row>
  </sheetData>
  <mergeCells count="3">
    <mergeCell ref="C3:E3"/>
    <mergeCell ref="A6:A9"/>
    <mergeCell ref="A1:E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1272-E504-4669-8178-32F0D672A0A6}">
  <dimension ref="A1:F16"/>
  <sheetViews>
    <sheetView workbookViewId="0">
      <selection sqref="A1:E1"/>
    </sheetView>
  </sheetViews>
  <sheetFormatPr defaultColWidth="11.42578125" defaultRowHeight="12.75"/>
  <cols>
    <col min="1" max="1" width="12.140625" style="1" customWidth="1"/>
    <col min="2" max="2" width="11.42578125" style="1"/>
    <col min="3" max="3" width="10.28515625" style="1" customWidth="1"/>
    <col min="4" max="4" width="22.7109375" style="1" customWidth="1"/>
    <col min="5" max="16384" width="11.42578125" style="1"/>
  </cols>
  <sheetData>
    <row r="1" spans="1:6" ht="15.75">
      <c r="A1" s="86" t="s">
        <v>23</v>
      </c>
      <c r="B1" s="87"/>
      <c r="C1" s="87"/>
      <c r="D1" s="87"/>
      <c r="E1" s="87"/>
      <c r="F1" s="8"/>
    </row>
    <row r="3" spans="1:6">
      <c r="A3" s="4" t="s">
        <v>22</v>
      </c>
      <c r="B3" s="7" t="s">
        <v>21</v>
      </c>
      <c r="C3" s="7" t="s">
        <v>20</v>
      </c>
      <c r="D3" s="5" t="s">
        <v>19</v>
      </c>
      <c r="E3" s="1">
        <v>20</v>
      </c>
    </row>
    <row r="4" spans="1:6">
      <c r="A4" s="1" t="s">
        <v>18</v>
      </c>
      <c r="B4" s="1">
        <v>10000</v>
      </c>
      <c r="C4" s="1">
        <f t="shared" ref="C4:C15" si="0">B4*$E$5</f>
        <v>20000</v>
      </c>
      <c r="D4" s="5" t="s">
        <v>17</v>
      </c>
      <c r="E4" s="1">
        <v>18</v>
      </c>
    </row>
    <row r="5" spans="1:6">
      <c r="A5" s="1" t="s">
        <v>16</v>
      </c>
      <c r="B5" s="1">
        <v>12000</v>
      </c>
      <c r="C5" s="1">
        <f t="shared" si="0"/>
        <v>24000</v>
      </c>
      <c r="D5" s="6" t="s">
        <v>30</v>
      </c>
      <c r="E5" s="3">
        <f>E3-E4</f>
        <v>2</v>
      </c>
    </row>
    <row r="6" spans="1:6">
      <c r="A6" s="1" t="s">
        <v>14</v>
      </c>
      <c r="B6" s="1">
        <v>13000</v>
      </c>
      <c r="C6" s="1">
        <f t="shared" si="0"/>
        <v>26000</v>
      </c>
    </row>
    <row r="7" spans="1:6">
      <c r="A7" s="1" t="s">
        <v>13</v>
      </c>
      <c r="B7" s="1">
        <v>9000</v>
      </c>
      <c r="C7" s="1">
        <f t="shared" si="0"/>
        <v>18000</v>
      </c>
      <c r="D7" s="5" t="s">
        <v>12</v>
      </c>
      <c r="E7" s="1">
        <v>250000</v>
      </c>
    </row>
    <row r="8" spans="1:6">
      <c r="A8" s="1" t="s">
        <v>11</v>
      </c>
      <c r="B8" s="1">
        <v>8000</v>
      </c>
      <c r="C8" s="1">
        <f t="shared" si="0"/>
        <v>16000</v>
      </c>
    </row>
    <row r="9" spans="1:6">
      <c r="A9" s="1" t="s">
        <v>10</v>
      </c>
      <c r="B9" s="1">
        <v>11000</v>
      </c>
      <c r="C9" s="1">
        <f t="shared" si="0"/>
        <v>22000</v>
      </c>
      <c r="D9" s="5"/>
    </row>
    <row r="10" spans="1:6">
      <c r="A10" s="1" t="s">
        <v>9</v>
      </c>
      <c r="B10" s="1">
        <v>12000</v>
      </c>
      <c r="C10" s="1">
        <f t="shared" si="0"/>
        <v>24000</v>
      </c>
    </row>
    <row r="11" spans="1:6">
      <c r="A11" s="1" t="s">
        <v>8</v>
      </c>
      <c r="B11" s="1">
        <v>15000</v>
      </c>
      <c r="C11" s="1">
        <f t="shared" si="0"/>
        <v>30000</v>
      </c>
    </row>
    <row r="12" spans="1:6">
      <c r="A12" s="1" t="s">
        <v>7</v>
      </c>
      <c r="B12" s="1">
        <v>13000</v>
      </c>
      <c r="C12" s="1">
        <f t="shared" si="0"/>
        <v>26000</v>
      </c>
    </row>
    <row r="13" spans="1:6">
      <c r="A13" s="1" t="s">
        <v>6</v>
      </c>
      <c r="B13" s="1">
        <v>11000</v>
      </c>
      <c r="C13" s="1">
        <f t="shared" si="0"/>
        <v>22000</v>
      </c>
    </row>
    <row r="14" spans="1:6">
      <c r="A14" s="1" t="s">
        <v>5</v>
      </c>
      <c r="B14" s="1">
        <v>9000</v>
      </c>
      <c r="C14" s="1">
        <f t="shared" si="0"/>
        <v>18000</v>
      </c>
    </row>
    <row r="15" spans="1:6">
      <c r="A15" s="4" t="s">
        <v>4</v>
      </c>
      <c r="B15" s="4">
        <v>8000</v>
      </c>
      <c r="C15" s="1">
        <f t="shared" si="0"/>
        <v>16000</v>
      </c>
    </row>
    <row r="16" spans="1:6">
      <c r="C16" s="3"/>
    </row>
  </sheetData>
  <mergeCells count="1">
    <mergeCell ref="A1:E1"/>
  </mergeCells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C3B8-F163-4F85-9C44-4AF6F1306528}">
  <dimension ref="A2:D5"/>
  <sheetViews>
    <sheetView zoomScaleNormal="100" workbookViewId="0"/>
  </sheetViews>
  <sheetFormatPr defaultColWidth="11.42578125" defaultRowHeight="15.75"/>
  <cols>
    <col min="1" max="1" width="11.42578125" style="14"/>
    <col min="2" max="2" width="16.5703125" style="14" customWidth="1"/>
    <col min="3" max="3" width="17.85546875" style="14" customWidth="1"/>
    <col min="4" max="4" width="20" style="14" customWidth="1"/>
    <col min="5" max="5" width="21.28515625" style="14" customWidth="1"/>
    <col min="6" max="16384" width="11.42578125" style="14"/>
  </cols>
  <sheetData>
    <row r="2" spans="1:4">
      <c r="A2" s="18" t="s">
        <v>56</v>
      </c>
      <c r="B2" s="17" t="s">
        <v>55</v>
      </c>
      <c r="C2" s="17" t="s">
        <v>54</v>
      </c>
      <c r="D2" s="17" t="s">
        <v>53</v>
      </c>
    </row>
    <row r="3" spans="1:4">
      <c r="A3" s="16" t="s">
        <v>52</v>
      </c>
      <c r="B3" s="15">
        <v>50</v>
      </c>
      <c r="C3" s="15">
        <v>45</v>
      </c>
      <c r="D3" s="15">
        <v>20</v>
      </c>
    </row>
    <row r="4" spans="1:4">
      <c r="A4" s="16" t="s">
        <v>51</v>
      </c>
      <c r="B4" s="15">
        <v>30</v>
      </c>
      <c r="C4" s="15">
        <v>15</v>
      </c>
      <c r="D4" s="15">
        <v>55</v>
      </c>
    </row>
    <row r="5" spans="1:4">
      <c r="A5" s="16" t="s">
        <v>50</v>
      </c>
      <c r="B5" s="15">
        <v>20</v>
      </c>
      <c r="C5" s="15">
        <v>40</v>
      </c>
      <c r="D5" s="15">
        <v>25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FE6D-6C85-4185-8E45-709A8405DFA5}">
  <dimension ref="A1:E16"/>
  <sheetViews>
    <sheetView workbookViewId="0">
      <selection sqref="A1:E1"/>
    </sheetView>
  </sheetViews>
  <sheetFormatPr defaultColWidth="11.42578125" defaultRowHeight="12.75"/>
  <cols>
    <col min="1" max="2" width="11.42578125" style="1"/>
    <col min="3" max="3" width="13" style="1" customWidth="1"/>
    <col min="4" max="4" width="22.85546875" style="1" customWidth="1"/>
    <col min="5" max="16384" width="11.42578125" style="1"/>
  </cols>
  <sheetData>
    <row r="1" spans="1:5" ht="15.75">
      <c r="A1" s="86" t="s">
        <v>23</v>
      </c>
      <c r="B1" s="87"/>
      <c r="C1" s="87"/>
      <c r="D1" s="87"/>
      <c r="E1" s="87"/>
    </row>
    <row r="3" spans="1:5">
      <c r="A3" s="4" t="s">
        <v>22</v>
      </c>
      <c r="B3" s="7" t="s">
        <v>21</v>
      </c>
      <c r="C3" s="7" t="s">
        <v>20</v>
      </c>
      <c r="D3" s="5" t="s">
        <v>19</v>
      </c>
      <c r="E3" s="1">
        <v>20</v>
      </c>
    </row>
    <row r="4" spans="1:5">
      <c r="A4" s="1" t="s">
        <v>18</v>
      </c>
      <c r="B4" s="1">
        <v>10000</v>
      </c>
      <c r="C4" s="1">
        <f t="shared" ref="C4:C15" si="0">B4*$E$5</f>
        <v>20000</v>
      </c>
      <c r="D4" s="5" t="s">
        <v>17</v>
      </c>
      <c r="E4" s="1">
        <v>18</v>
      </c>
    </row>
    <row r="5" spans="1:5">
      <c r="A5" s="1" t="s">
        <v>16</v>
      </c>
      <c r="B5" s="1">
        <v>12000</v>
      </c>
      <c r="C5" s="1">
        <f t="shared" si="0"/>
        <v>24000</v>
      </c>
      <c r="D5" s="6" t="s">
        <v>30</v>
      </c>
      <c r="E5" s="3">
        <f>E3-E4</f>
        <v>2</v>
      </c>
    </row>
    <row r="6" spans="1:5">
      <c r="A6" s="1" t="s">
        <v>14</v>
      </c>
      <c r="B6" s="1">
        <v>13000</v>
      </c>
      <c r="C6" s="1">
        <f t="shared" si="0"/>
        <v>26000</v>
      </c>
    </row>
    <row r="7" spans="1:5">
      <c r="A7" s="1" t="s">
        <v>13</v>
      </c>
      <c r="B7" s="1">
        <v>9000</v>
      </c>
      <c r="C7" s="1">
        <f t="shared" si="0"/>
        <v>18000</v>
      </c>
      <c r="D7" s="5" t="s">
        <v>12</v>
      </c>
      <c r="E7" s="1">
        <v>250000</v>
      </c>
    </row>
    <row r="8" spans="1:5">
      <c r="A8" s="1" t="s">
        <v>11</v>
      </c>
      <c r="B8" s="1">
        <v>8000</v>
      </c>
      <c r="C8" s="1">
        <f t="shared" si="0"/>
        <v>16000</v>
      </c>
    </row>
    <row r="9" spans="1:5">
      <c r="A9" s="1" t="s">
        <v>10</v>
      </c>
      <c r="B9" s="1">
        <v>11000</v>
      </c>
      <c r="C9" s="1">
        <f t="shared" si="0"/>
        <v>22000</v>
      </c>
      <c r="D9" s="5" t="s">
        <v>32</v>
      </c>
      <c r="E9" s="65">
        <f>C16-E7</f>
        <v>12000</v>
      </c>
    </row>
    <row r="10" spans="1:5">
      <c r="A10" s="1" t="s">
        <v>9</v>
      </c>
      <c r="B10" s="1">
        <v>12000</v>
      </c>
      <c r="C10" s="1">
        <f t="shared" si="0"/>
        <v>24000</v>
      </c>
    </row>
    <row r="11" spans="1:5">
      <c r="A11" s="1" t="s">
        <v>8</v>
      </c>
      <c r="B11" s="1">
        <v>15000</v>
      </c>
      <c r="C11" s="1">
        <f t="shared" si="0"/>
        <v>30000</v>
      </c>
    </row>
    <row r="12" spans="1:5">
      <c r="A12" s="1" t="s">
        <v>7</v>
      </c>
      <c r="B12" s="1">
        <v>13000</v>
      </c>
      <c r="C12" s="1">
        <f t="shared" si="0"/>
        <v>26000</v>
      </c>
    </row>
    <row r="13" spans="1:5">
      <c r="A13" s="1" t="s">
        <v>6</v>
      </c>
      <c r="B13" s="1">
        <v>11000</v>
      </c>
      <c r="C13" s="1">
        <f t="shared" si="0"/>
        <v>22000</v>
      </c>
    </row>
    <row r="14" spans="1:5">
      <c r="A14" s="1" t="s">
        <v>5</v>
      </c>
      <c r="B14" s="1">
        <v>9000</v>
      </c>
      <c r="C14" s="1">
        <f t="shared" si="0"/>
        <v>18000</v>
      </c>
    </row>
    <row r="15" spans="1:5">
      <c r="A15" s="4" t="s">
        <v>4</v>
      </c>
      <c r="B15" s="4">
        <v>8000</v>
      </c>
      <c r="C15" s="1">
        <f t="shared" si="0"/>
        <v>16000</v>
      </c>
    </row>
    <row r="16" spans="1:5">
      <c r="A16" s="1" t="s">
        <v>31</v>
      </c>
      <c r="B16" s="65">
        <f>SUM(B4:B15)</f>
        <v>131000</v>
      </c>
      <c r="C16" s="66">
        <f>SUM(C4:C15)</f>
        <v>262000</v>
      </c>
    </row>
  </sheetData>
  <mergeCells count="1">
    <mergeCell ref="A1:E1"/>
  </mergeCell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A1ED7-9541-4A60-8221-A57DCC5DF7E5}">
  <dimension ref="B2:I18"/>
  <sheetViews>
    <sheetView zoomScaleNormal="100" workbookViewId="0"/>
  </sheetViews>
  <sheetFormatPr defaultColWidth="11.42578125" defaultRowHeight="15.75"/>
  <cols>
    <col min="1" max="1" width="11.42578125" style="14"/>
    <col min="2" max="2" width="13.140625" style="14" bestFit="1" customWidth="1"/>
    <col min="3" max="4" width="11.42578125" style="14"/>
    <col min="5" max="5" width="11.5703125" style="14" bestFit="1" customWidth="1"/>
    <col min="6" max="6" width="11.42578125" style="14"/>
    <col min="7" max="7" width="15.85546875" style="14" customWidth="1"/>
    <col min="8" max="8" width="12" style="14" bestFit="1" customWidth="1"/>
    <col min="9" max="9" width="16.7109375" style="14" customWidth="1"/>
    <col min="10" max="16384" width="11.42578125" style="14"/>
  </cols>
  <sheetData>
    <row r="2" spans="2:9">
      <c r="B2" s="69" t="s">
        <v>92</v>
      </c>
      <c r="C2" s="69" t="s">
        <v>91</v>
      </c>
      <c r="D2" s="69" t="s">
        <v>90</v>
      </c>
      <c r="E2" s="69" t="s">
        <v>43</v>
      </c>
      <c r="F2" s="21"/>
      <c r="G2" s="69" t="s">
        <v>89</v>
      </c>
      <c r="H2" s="68">
        <f>MIN(E3:E17)</f>
        <v>1167</v>
      </c>
      <c r="I2" s="20"/>
    </row>
    <row r="3" spans="2:9">
      <c r="B3" s="21">
        <v>1</v>
      </c>
      <c r="C3" s="21" t="s">
        <v>88</v>
      </c>
      <c r="D3" s="21" t="s">
        <v>87</v>
      </c>
      <c r="E3" s="21">
        <v>2345</v>
      </c>
      <c r="F3" s="21"/>
      <c r="G3" s="69" t="s">
        <v>86</v>
      </c>
      <c r="H3" s="68">
        <f>MAX(E3:E17)</f>
        <v>9887</v>
      </c>
      <c r="I3" s="20"/>
    </row>
    <row r="4" spans="2:9">
      <c r="B4" s="21">
        <v>2</v>
      </c>
      <c r="C4" s="21" t="s">
        <v>85</v>
      </c>
      <c r="D4" s="21" t="s">
        <v>84</v>
      </c>
      <c r="E4" s="21">
        <v>4355</v>
      </c>
      <c r="F4" s="21"/>
      <c r="G4" s="69" t="s">
        <v>83</v>
      </c>
      <c r="H4" s="68">
        <f>AVERAGE(E3:E17)</f>
        <v>4993.0666666666666</v>
      </c>
      <c r="I4" s="20"/>
    </row>
    <row r="5" spans="2:9">
      <c r="B5" s="21">
        <v>3</v>
      </c>
      <c r="C5" s="21" t="s">
        <v>82</v>
      </c>
      <c r="D5" s="21" t="s">
        <v>81</v>
      </c>
      <c r="E5" s="21">
        <v>6543</v>
      </c>
      <c r="F5" s="21"/>
      <c r="G5" s="69" t="s">
        <v>80</v>
      </c>
      <c r="H5" s="68">
        <f>MEDIAN(E3:E17)</f>
        <v>4355</v>
      </c>
      <c r="I5" s="20"/>
    </row>
    <row r="6" spans="2:9">
      <c r="B6" s="21">
        <v>4</v>
      </c>
      <c r="C6" s="21" t="s">
        <v>79</v>
      </c>
      <c r="D6" s="21" t="s">
        <v>65</v>
      </c>
      <c r="E6" s="21">
        <v>2857</v>
      </c>
      <c r="F6" s="21"/>
      <c r="G6" s="21"/>
      <c r="H6" s="21"/>
      <c r="I6" s="20"/>
    </row>
    <row r="7" spans="2:9">
      <c r="B7" s="21">
        <v>5</v>
      </c>
      <c r="C7" s="21" t="s">
        <v>78</v>
      </c>
      <c r="D7" s="21" t="s">
        <v>77</v>
      </c>
      <c r="E7" s="21">
        <v>2113</v>
      </c>
      <c r="F7" s="21"/>
      <c r="G7" s="21"/>
      <c r="H7" s="21"/>
      <c r="I7" s="20"/>
    </row>
    <row r="8" spans="2:9">
      <c r="B8" s="21">
        <v>6</v>
      </c>
      <c r="C8" s="21" t="s">
        <v>76</v>
      </c>
      <c r="D8" s="21" t="s">
        <v>75</v>
      </c>
      <c r="E8" s="21">
        <v>1167</v>
      </c>
      <c r="F8" s="21"/>
      <c r="G8" s="21"/>
      <c r="H8" s="21"/>
      <c r="I8" s="20"/>
    </row>
    <row r="9" spans="2:9">
      <c r="B9" s="21">
        <v>7</v>
      </c>
      <c r="C9" s="21" t="s">
        <v>74</v>
      </c>
      <c r="D9" s="21" t="s">
        <v>73</v>
      </c>
      <c r="E9" s="21">
        <v>9823</v>
      </c>
      <c r="F9" s="21"/>
      <c r="G9" s="21"/>
      <c r="H9" s="21"/>
      <c r="I9" s="20"/>
    </row>
    <row r="10" spans="2:9">
      <c r="B10" s="21">
        <v>8</v>
      </c>
      <c r="C10" s="21" t="s">
        <v>72</v>
      </c>
      <c r="D10" s="21" t="s">
        <v>71</v>
      </c>
      <c r="E10" s="21">
        <v>3421</v>
      </c>
      <c r="F10" s="21"/>
      <c r="G10" s="21"/>
      <c r="H10" s="21"/>
      <c r="I10" s="20"/>
    </row>
    <row r="11" spans="2:9">
      <c r="B11" s="21">
        <v>9</v>
      </c>
      <c r="C11" s="21" t="s">
        <v>70</v>
      </c>
      <c r="D11" s="21" t="s">
        <v>69</v>
      </c>
      <c r="E11" s="21">
        <v>7654</v>
      </c>
      <c r="F11" s="21"/>
      <c r="G11" s="21"/>
      <c r="H11" s="21"/>
      <c r="I11" s="20"/>
    </row>
    <row r="12" spans="2:9">
      <c r="B12" s="21">
        <v>10</v>
      </c>
      <c r="C12" s="21" t="s">
        <v>68</v>
      </c>
      <c r="D12" s="21" t="s">
        <v>67</v>
      </c>
      <c r="E12" s="21">
        <v>2351</v>
      </c>
      <c r="F12" s="21"/>
      <c r="G12" s="21"/>
      <c r="H12" s="21"/>
      <c r="I12" s="20"/>
    </row>
    <row r="13" spans="2:9">
      <c r="B13" s="21">
        <v>11</v>
      </c>
      <c r="C13" s="21" t="s">
        <v>66</v>
      </c>
      <c r="D13" s="21" t="s">
        <v>65</v>
      </c>
      <c r="E13" s="21">
        <v>9567</v>
      </c>
      <c r="F13" s="21"/>
      <c r="G13" s="21"/>
      <c r="H13" s="21"/>
      <c r="I13" s="20"/>
    </row>
    <row r="14" spans="2:9">
      <c r="B14" s="21">
        <v>12</v>
      </c>
      <c r="C14" s="21" t="s">
        <v>64</v>
      </c>
      <c r="D14" s="21" t="s">
        <v>63</v>
      </c>
      <c r="E14" s="21">
        <v>5765</v>
      </c>
      <c r="F14" s="21"/>
      <c r="G14" s="21"/>
      <c r="H14" s="21"/>
      <c r="I14" s="20"/>
    </row>
    <row r="15" spans="2:9">
      <c r="B15" s="21">
        <v>13</v>
      </c>
      <c r="C15" s="21" t="s">
        <v>62</v>
      </c>
      <c r="D15" s="21" t="s">
        <v>61</v>
      </c>
      <c r="E15" s="21">
        <v>4706</v>
      </c>
      <c r="F15" s="21"/>
      <c r="G15" s="21"/>
      <c r="H15" s="21"/>
      <c r="I15" s="20"/>
    </row>
    <row r="16" spans="2:9">
      <c r="B16" s="21">
        <v>14</v>
      </c>
      <c r="C16" s="21" t="s">
        <v>60</v>
      </c>
      <c r="D16" s="21" t="s">
        <v>59</v>
      </c>
      <c r="E16" s="21">
        <v>9887</v>
      </c>
      <c r="F16" s="21"/>
      <c r="G16" s="21"/>
      <c r="H16" s="21"/>
      <c r="I16" s="20"/>
    </row>
    <row r="17" spans="2:9">
      <c r="B17" s="21">
        <v>15</v>
      </c>
      <c r="C17" s="21" t="s">
        <v>58</v>
      </c>
      <c r="D17" s="21" t="s">
        <v>57</v>
      </c>
      <c r="E17" s="21">
        <v>2342</v>
      </c>
      <c r="F17" s="21"/>
      <c r="G17" s="21"/>
      <c r="H17" s="21"/>
      <c r="I17" s="20"/>
    </row>
    <row r="18" spans="2:9">
      <c r="B18" s="19"/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38F0-394C-4290-9661-47B16759BA86}">
  <dimension ref="A1:D103"/>
  <sheetViews>
    <sheetView workbookViewId="0">
      <selection sqref="A1:D1"/>
    </sheetView>
  </sheetViews>
  <sheetFormatPr defaultColWidth="11.5703125" defaultRowHeight="12.75"/>
  <cols>
    <col min="1" max="1" width="11.5703125" style="8" customWidth="1"/>
    <col min="2" max="4" width="11.5703125" style="13" customWidth="1"/>
    <col min="5" max="16384" width="11.5703125" style="1"/>
  </cols>
  <sheetData>
    <row r="1" spans="1:4" ht="15.75">
      <c r="A1" s="86" t="s">
        <v>97</v>
      </c>
      <c r="B1" s="87"/>
      <c r="C1" s="87"/>
      <c r="D1" s="87"/>
    </row>
    <row r="3" spans="1:4">
      <c r="A3" s="7" t="s">
        <v>96</v>
      </c>
      <c r="B3" s="24" t="s">
        <v>95</v>
      </c>
      <c r="C3" s="24" t="s">
        <v>94</v>
      </c>
      <c r="D3" s="24" t="s">
        <v>93</v>
      </c>
    </row>
    <row r="4" spans="1:4">
      <c r="A4" s="23">
        <v>41640</v>
      </c>
      <c r="B4" s="67">
        <v>4315.3701000000001</v>
      </c>
      <c r="C4" s="67"/>
      <c r="D4" s="67"/>
    </row>
    <row r="5" spans="1:4">
      <c r="A5" s="23">
        <v>41641</v>
      </c>
      <c r="B5" s="67">
        <v>4384.8100999999997</v>
      </c>
      <c r="C5" s="67"/>
      <c r="D5" s="67"/>
    </row>
    <row r="6" spans="1:4">
      <c r="A6" s="23">
        <v>41642</v>
      </c>
      <c r="B6" s="67">
        <v>4352.6298999999999</v>
      </c>
      <c r="C6" s="67"/>
      <c r="D6" s="67"/>
    </row>
    <row r="7" spans="1:4">
      <c r="A7" s="23">
        <v>41643</v>
      </c>
      <c r="B7" s="67">
        <v>4391.54</v>
      </c>
      <c r="C7" s="67"/>
      <c r="D7" s="67"/>
    </row>
    <row r="8" spans="1:4">
      <c r="A8" s="23">
        <v>41644</v>
      </c>
      <c r="B8" s="67">
        <v>4347.2299999999996</v>
      </c>
      <c r="C8" s="67"/>
      <c r="D8" s="67"/>
    </row>
    <row r="9" spans="1:4">
      <c r="A9" s="23">
        <v>41645</v>
      </c>
      <c r="B9" s="67">
        <v>4236.9399000000003</v>
      </c>
      <c r="C9" s="67"/>
      <c r="D9" s="67"/>
    </row>
    <row r="10" spans="1:4">
      <c r="A10" s="23">
        <v>41646</v>
      </c>
      <c r="B10" s="67">
        <v>4087.28</v>
      </c>
      <c r="C10" s="67"/>
      <c r="D10" s="67"/>
    </row>
    <row r="11" spans="1:4">
      <c r="A11" s="23">
        <v>41647</v>
      </c>
      <c r="B11" s="67">
        <v>4159.3999000000003</v>
      </c>
      <c r="C11" s="67"/>
      <c r="D11" s="67"/>
    </row>
    <row r="12" spans="1:4">
      <c r="A12" s="23">
        <v>41648</v>
      </c>
      <c r="B12" s="67">
        <v>4190.0801000000001</v>
      </c>
      <c r="C12" s="67"/>
      <c r="D12" s="67"/>
    </row>
    <row r="13" spans="1:4">
      <c r="A13" s="23">
        <v>41649</v>
      </c>
      <c r="B13" s="67">
        <v>4148.3397999999997</v>
      </c>
      <c r="C13" s="67">
        <f t="shared" ref="C13:C44" si="0">SUM(B4:B13)/10</f>
        <v>4261.3619799999997</v>
      </c>
      <c r="D13" s="67"/>
    </row>
    <row r="14" spans="1:4">
      <c r="A14" s="23">
        <v>41650</v>
      </c>
      <c r="B14" s="67">
        <v>4184.46</v>
      </c>
      <c r="C14" s="67">
        <f t="shared" si="0"/>
        <v>4248.2709699999996</v>
      </c>
      <c r="D14" s="67"/>
    </row>
    <row r="15" spans="1:4">
      <c r="A15" s="23">
        <v>41651</v>
      </c>
      <c r="B15" s="67">
        <v>4284.9399000000003</v>
      </c>
      <c r="C15" s="67">
        <f t="shared" si="0"/>
        <v>4238.2839499999991</v>
      </c>
      <c r="D15" s="67"/>
    </row>
    <row r="16" spans="1:4">
      <c r="A16" s="23">
        <v>41652</v>
      </c>
      <c r="B16" s="67">
        <v>4307.9102000000003</v>
      </c>
      <c r="C16" s="67">
        <f t="shared" si="0"/>
        <v>4233.8119799999995</v>
      </c>
      <c r="D16" s="67"/>
    </row>
    <row r="17" spans="1:4">
      <c r="A17" s="23">
        <v>41653</v>
      </c>
      <c r="B17" s="67">
        <v>4282.8397999999997</v>
      </c>
      <c r="C17" s="67">
        <f t="shared" si="0"/>
        <v>4222.9419600000001</v>
      </c>
      <c r="D17" s="67"/>
    </row>
    <row r="18" spans="1:4">
      <c r="A18" s="23">
        <v>41654</v>
      </c>
      <c r="B18" s="67">
        <v>4220.25</v>
      </c>
      <c r="C18" s="67">
        <f t="shared" si="0"/>
        <v>4210.2439600000007</v>
      </c>
      <c r="D18" s="67"/>
    </row>
    <row r="19" spans="1:4">
      <c r="A19" s="23">
        <v>41655</v>
      </c>
      <c r="B19" s="67">
        <v>4237.3100999999997</v>
      </c>
      <c r="C19" s="67">
        <f t="shared" si="0"/>
        <v>4210.2809800000014</v>
      </c>
      <c r="D19" s="67"/>
    </row>
    <row r="20" spans="1:4">
      <c r="A20" s="23">
        <v>41656</v>
      </c>
      <c r="B20" s="67">
        <v>4224.7798000000003</v>
      </c>
      <c r="C20" s="67">
        <f t="shared" si="0"/>
        <v>4224.030960000001</v>
      </c>
      <c r="D20" s="67"/>
    </row>
    <row r="21" spans="1:4">
      <c r="A21" s="23">
        <v>41657</v>
      </c>
      <c r="B21" s="67">
        <v>4278.7597999999998</v>
      </c>
      <c r="C21" s="67">
        <f t="shared" si="0"/>
        <v>4235.96695</v>
      </c>
      <c r="D21" s="67"/>
    </row>
    <row r="22" spans="1:4">
      <c r="A22" s="23">
        <v>41658</v>
      </c>
      <c r="B22" s="67">
        <v>4391.0200000000004</v>
      </c>
      <c r="C22" s="67">
        <f t="shared" si="0"/>
        <v>4256.0609400000003</v>
      </c>
      <c r="D22" s="67"/>
    </row>
    <row r="23" spans="1:4">
      <c r="A23" s="23">
        <v>41659</v>
      </c>
      <c r="B23" s="67">
        <v>4419.3798999999999</v>
      </c>
      <c r="C23" s="67">
        <f t="shared" si="0"/>
        <v>4283.1649500000003</v>
      </c>
      <c r="D23" s="67">
        <f t="shared" ref="D23:D54" si="1">SUM(B4:B23)/20</f>
        <v>4272.263465</v>
      </c>
    </row>
    <row r="24" spans="1:4">
      <c r="A24" s="23">
        <v>41660</v>
      </c>
      <c r="B24" s="67">
        <v>4440.3798999999999</v>
      </c>
      <c r="C24" s="67">
        <f t="shared" si="0"/>
        <v>4308.7569399999993</v>
      </c>
      <c r="D24" s="67">
        <f t="shared" si="1"/>
        <v>4278.5139550000004</v>
      </c>
    </row>
    <row r="25" spans="1:4">
      <c r="A25" s="23">
        <v>41661</v>
      </c>
      <c r="B25" s="67">
        <v>4522.8100999999997</v>
      </c>
      <c r="C25" s="67">
        <f t="shared" si="0"/>
        <v>4332.54396</v>
      </c>
      <c r="D25" s="67">
        <f t="shared" si="1"/>
        <v>4285.413955</v>
      </c>
    </row>
    <row r="26" spans="1:4">
      <c r="A26" s="23">
        <v>41662</v>
      </c>
      <c r="B26" s="67">
        <v>4532.5200000000004</v>
      </c>
      <c r="C26" s="67">
        <f t="shared" si="0"/>
        <v>4355.0049400000007</v>
      </c>
      <c r="D26" s="67">
        <f t="shared" si="1"/>
        <v>4294.4084600000006</v>
      </c>
    </row>
    <row r="27" spans="1:4">
      <c r="A27" s="23">
        <v>41663</v>
      </c>
      <c r="B27" s="67">
        <v>4486.9502000000002</v>
      </c>
      <c r="C27" s="67">
        <f t="shared" si="0"/>
        <v>4375.4159799999998</v>
      </c>
      <c r="D27" s="67">
        <f t="shared" si="1"/>
        <v>4299.1789700000008</v>
      </c>
    </row>
    <row r="28" spans="1:4">
      <c r="A28" s="23">
        <v>41664</v>
      </c>
      <c r="B28" s="67">
        <v>4548.46</v>
      </c>
      <c r="C28" s="67">
        <f t="shared" si="0"/>
        <v>4408.2369799999997</v>
      </c>
      <c r="D28" s="67">
        <f t="shared" si="1"/>
        <v>4309.2404700000016</v>
      </c>
    </row>
    <row r="29" spans="1:4">
      <c r="A29" s="23">
        <v>41665</v>
      </c>
      <c r="B29" s="67">
        <v>4496.3301000000001</v>
      </c>
      <c r="C29" s="67">
        <f t="shared" si="0"/>
        <v>4434.1389799999997</v>
      </c>
      <c r="D29" s="67">
        <f t="shared" si="1"/>
        <v>4322.2099800000015</v>
      </c>
    </row>
    <row r="30" spans="1:4">
      <c r="A30" s="23">
        <v>41666</v>
      </c>
      <c r="B30" s="67">
        <v>4563.5497999999998</v>
      </c>
      <c r="C30" s="67">
        <f t="shared" si="0"/>
        <v>4468.0159800000001</v>
      </c>
      <c r="D30" s="67">
        <f t="shared" si="1"/>
        <v>4346.0234700000019</v>
      </c>
    </row>
    <row r="31" spans="1:4">
      <c r="A31" s="23">
        <v>41667</v>
      </c>
      <c r="B31" s="67">
        <v>4523.75</v>
      </c>
      <c r="C31" s="67">
        <f t="shared" si="0"/>
        <v>4492.5150000000003</v>
      </c>
      <c r="D31" s="67">
        <f t="shared" si="1"/>
        <v>4364.2409750000015</v>
      </c>
    </row>
    <row r="32" spans="1:4">
      <c r="A32" s="23">
        <v>41668</v>
      </c>
      <c r="B32" s="67">
        <v>4588.4301999999998</v>
      </c>
      <c r="C32" s="67">
        <f t="shared" si="0"/>
        <v>4512.2560199999998</v>
      </c>
      <c r="D32" s="67">
        <f t="shared" si="1"/>
        <v>4384.1584800000001</v>
      </c>
    </row>
    <row r="33" spans="1:4">
      <c r="A33" s="23">
        <v>41669</v>
      </c>
      <c r="B33" s="67">
        <v>4536.8301000000001</v>
      </c>
      <c r="C33" s="67">
        <f t="shared" si="0"/>
        <v>4524.0010400000001</v>
      </c>
      <c r="D33" s="67">
        <f t="shared" si="1"/>
        <v>4403.5829950000007</v>
      </c>
    </row>
    <row r="34" spans="1:4">
      <c r="A34" s="23">
        <v>41670</v>
      </c>
      <c r="B34" s="67">
        <v>4502.4799999999996</v>
      </c>
      <c r="C34" s="67">
        <f t="shared" si="0"/>
        <v>4530.2110499999999</v>
      </c>
      <c r="D34" s="67">
        <f t="shared" si="1"/>
        <v>4419.4839950000005</v>
      </c>
    </row>
    <row r="35" spans="1:4">
      <c r="A35" s="23">
        <v>41671</v>
      </c>
      <c r="B35" s="67">
        <v>4520.6400999999996</v>
      </c>
      <c r="C35" s="67">
        <f t="shared" si="0"/>
        <v>4529.9940499999993</v>
      </c>
      <c r="D35" s="67">
        <f t="shared" si="1"/>
        <v>4431.2690050000001</v>
      </c>
    </row>
    <row r="36" spans="1:4">
      <c r="A36" s="23">
        <v>41672</v>
      </c>
      <c r="B36" s="67">
        <v>4602.3999000000003</v>
      </c>
      <c r="C36" s="67">
        <f t="shared" si="0"/>
        <v>4536.9820399999999</v>
      </c>
      <c r="D36" s="67">
        <f t="shared" si="1"/>
        <v>4445.9934900000007</v>
      </c>
    </row>
    <row r="37" spans="1:4">
      <c r="A37" s="23">
        <v>41673</v>
      </c>
      <c r="B37" s="67">
        <v>4628.8301000000001</v>
      </c>
      <c r="C37" s="67">
        <f t="shared" si="0"/>
        <v>4551.1700299999993</v>
      </c>
      <c r="D37" s="67">
        <f t="shared" si="1"/>
        <v>4463.2930050000014</v>
      </c>
    </row>
    <row r="38" spans="1:4">
      <c r="A38" s="23">
        <v>41674</v>
      </c>
      <c r="B38" s="67">
        <v>4582.3999000000003</v>
      </c>
      <c r="C38" s="67">
        <f t="shared" si="0"/>
        <v>4554.5640199999998</v>
      </c>
      <c r="D38" s="67">
        <f t="shared" si="1"/>
        <v>4481.4005000000016</v>
      </c>
    </row>
    <row r="39" spans="1:4">
      <c r="A39" s="23">
        <v>41675</v>
      </c>
      <c r="B39" s="67">
        <v>4602.6499000000003</v>
      </c>
      <c r="C39" s="67">
        <f t="shared" si="0"/>
        <v>4565.1960000000008</v>
      </c>
      <c r="D39" s="67">
        <f t="shared" si="1"/>
        <v>4499.6674900000016</v>
      </c>
    </row>
    <row r="40" spans="1:4">
      <c r="A40" s="23">
        <v>41676</v>
      </c>
      <c r="B40" s="67">
        <v>4657.54</v>
      </c>
      <c r="C40" s="67">
        <f t="shared" si="0"/>
        <v>4574.5950199999997</v>
      </c>
      <c r="D40" s="67">
        <f t="shared" si="1"/>
        <v>4521.3055000000004</v>
      </c>
    </row>
    <row r="41" spans="1:4">
      <c r="A41" s="23">
        <v>41677</v>
      </c>
      <c r="B41" s="67">
        <v>4599.54</v>
      </c>
      <c r="C41" s="67">
        <f t="shared" si="0"/>
        <v>4582.1740200000004</v>
      </c>
      <c r="D41" s="67">
        <f t="shared" si="1"/>
        <v>4537.3445099999999</v>
      </c>
    </row>
    <row r="42" spans="1:4">
      <c r="A42" s="23">
        <v>41678</v>
      </c>
      <c r="B42" s="67">
        <v>4635.8198000000002</v>
      </c>
      <c r="C42" s="67">
        <f t="shared" si="0"/>
        <v>4586.9129799999992</v>
      </c>
      <c r="D42" s="67">
        <f t="shared" si="1"/>
        <v>4549.584499999999</v>
      </c>
    </row>
    <row r="43" spans="1:4">
      <c r="A43" s="23">
        <v>41679</v>
      </c>
      <c r="B43" s="67">
        <v>4692.0298000000003</v>
      </c>
      <c r="C43" s="67">
        <f t="shared" si="0"/>
        <v>4602.4329499999994</v>
      </c>
      <c r="D43" s="67">
        <f t="shared" si="1"/>
        <v>4563.2169949999989</v>
      </c>
    </row>
    <row r="44" spans="1:4">
      <c r="A44" s="23">
        <v>41680</v>
      </c>
      <c r="B44" s="67">
        <v>4709.8301000000001</v>
      </c>
      <c r="C44" s="67">
        <f t="shared" si="0"/>
        <v>4623.1679599999998</v>
      </c>
      <c r="D44" s="67">
        <f t="shared" si="1"/>
        <v>4576.6895049999994</v>
      </c>
    </row>
    <row r="45" spans="1:4">
      <c r="A45" s="23">
        <v>41681</v>
      </c>
      <c r="B45" s="67">
        <v>4736.7402000000002</v>
      </c>
      <c r="C45" s="67">
        <f t="shared" ref="C45:C76" si="2">SUM(B36:B45)/10</f>
        <v>4644.777970000001</v>
      </c>
      <c r="D45" s="67">
        <f t="shared" si="1"/>
        <v>4587.3860099999993</v>
      </c>
    </row>
    <row r="46" spans="1:4">
      <c r="A46" s="23">
        <v>41682</v>
      </c>
      <c r="B46" s="67">
        <v>4757.1400999999996</v>
      </c>
      <c r="C46" s="67">
        <f t="shared" si="2"/>
        <v>4660.2519899999998</v>
      </c>
      <c r="D46" s="67">
        <f t="shared" si="1"/>
        <v>4598.6170150000007</v>
      </c>
    </row>
    <row r="47" spans="1:4">
      <c r="A47" s="23">
        <v>41683</v>
      </c>
      <c r="B47" s="67">
        <v>4709.5801000000001</v>
      </c>
      <c r="C47" s="67">
        <f t="shared" si="2"/>
        <v>4668.3269899999996</v>
      </c>
      <c r="D47" s="67">
        <f t="shared" si="1"/>
        <v>4609.7485100000004</v>
      </c>
    </row>
    <row r="48" spans="1:4">
      <c r="A48" s="23">
        <v>41684</v>
      </c>
      <c r="B48" s="67">
        <v>4623.3999000000003</v>
      </c>
      <c r="C48" s="67">
        <f t="shared" si="2"/>
        <v>4672.4269899999999</v>
      </c>
      <c r="D48" s="67">
        <f t="shared" si="1"/>
        <v>4613.4955050000008</v>
      </c>
    </row>
    <row r="49" spans="1:4">
      <c r="A49" s="23">
        <v>41685</v>
      </c>
      <c r="B49" s="67">
        <v>4715.9502000000002</v>
      </c>
      <c r="C49" s="67">
        <f t="shared" si="2"/>
        <v>4683.7570199999991</v>
      </c>
      <c r="D49" s="67">
        <f t="shared" si="1"/>
        <v>4624.4765100000022</v>
      </c>
    </row>
    <row r="50" spans="1:4">
      <c r="A50" s="23">
        <v>41686</v>
      </c>
      <c r="B50" s="67">
        <v>4780.8301000000001</v>
      </c>
      <c r="C50" s="67">
        <f t="shared" si="2"/>
        <v>4696.0860300000004</v>
      </c>
      <c r="D50" s="67">
        <f t="shared" si="1"/>
        <v>4635.3405250000014</v>
      </c>
    </row>
    <row r="51" spans="1:4">
      <c r="A51" s="23">
        <v>41687</v>
      </c>
      <c r="B51" s="67">
        <v>4834.4301999999998</v>
      </c>
      <c r="C51" s="67">
        <f t="shared" si="2"/>
        <v>4719.5750500000004</v>
      </c>
      <c r="D51" s="67">
        <f t="shared" si="1"/>
        <v>4650.8745350000008</v>
      </c>
    </row>
    <row r="52" spans="1:4">
      <c r="A52" s="23">
        <v>41688</v>
      </c>
      <c r="B52" s="67">
        <v>4832.7597999999998</v>
      </c>
      <c r="C52" s="67">
        <f t="shared" si="2"/>
        <v>4739.2690500000008</v>
      </c>
      <c r="D52" s="67">
        <f t="shared" si="1"/>
        <v>4663.0910150000009</v>
      </c>
    </row>
    <row r="53" spans="1:4">
      <c r="A53" s="23">
        <v>41689</v>
      </c>
      <c r="B53" s="67">
        <v>4839.6000999999997</v>
      </c>
      <c r="C53" s="67">
        <f t="shared" si="2"/>
        <v>4754.0260800000005</v>
      </c>
      <c r="D53" s="67">
        <f t="shared" si="1"/>
        <v>4678.229515</v>
      </c>
    </row>
    <row r="54" spans="1:4">
      <c r="A54" s="23">
        <v>41690</v>
      </c>
      <c r="B54" s="67">
        <v>4889.6499000000003</v>
      </c>
      <c r="C54" s="67">
        <f t="shared" si="2"/>
        <v>4772.0080600000001</v>
      </c>
      <c r="D54" s="67">
        <f t="shared" si="1"/>
        <v>4697.5880100000004</v>
      </c>
    </row>
    <row r="55" spans="1:4">
      <c r="A55" s="23">
        <v>41691</v>
      </c>
      <c r="B55" s="67">
        <v>4883.8500999999997</v>
      </c>
      <c r="C55" s="67">
        <f t="shared" si="2"/>
        <v>4786.7190499999997</v>
      </c>
      <c r="D55" s="67">
        <f t="shared" ref="D55:D86" si="3">SUM(B36:B55)/20</f>
        <v>4715.7485099999994</v>
      </c>
    </row>
    <row r="56" spans="1:4">
      <c r="A56" s="23">
        <v>41692</v>
      </c>
      <c r="B56" s="67">
        <v>4946.6801999999998</v>
      </c>
      <c r="C56" s="67">
        <f t="shared" si="2"/>
        <v>4805.6730599999992</v>
      </c>
      <c r="D56" s="67">
        <f t="shared" si="3"/>
        <v>4732.9625249999999</v>
      </c>
    </row>
    <row r="57" spans="1:4">
      <c r="A57" s="23">
        <v>41693</v>
      </c>
      <c r="B57" s="67">
        <v>4919.7201999999997</v>
      </c>
      <c r="C57" s="67">
        <f t="shared" si="2"/>
        <v>4826.6870699999999</v>
      </c>
      <c r="D57" s="67">
        <f t="shared" si="3"/>
        <v>4747.5070299999998</v>
      </c>
    </row>
    <row r="58" spans="1:4">
      <c r="A58" s="23">
        <v>41694</v>
      </c>
      <c r="B58" s="67">
        <v>4936.3198000000002</v>
      </c>
      <c r="C58" s="67">
        <f t="shared" si="2"/>
        <v>4857.9790599999997</v>
      </c>
      <c r="D58" s="67">
        <f t="shared" si="3"/>
        <v>4765.2030249999998</v>
      </c>
    </row>
    <row r="59" spans="1:4">
      <c r="A59" s="23">
        <v>41695</v>
      </c>
      <c r="B59" s="67">
        <v>5001.5497999999998</v>
      </c>
      <c r="C59" s="67">
        <f t="shared" si="2"/>
        <v>4886.5390200000002</v>
      </c>
      <c r="D59" s="67">
        <f t="shared" si="3"/>
        <v>4785.1480199999987</v>
      </c>
    </row>
    <row r="60" spans="1:4">
      <c r="A60" s="23">
        <v>41696</v>
      </c>
      <c r="B60" s="67">
        <v>4971.3198000000002</v>
      </c>
      <c r="C60" s="67">
        <f t="shared" si="2"/>
        <v>4905.5879899999991</v>
      </c>
      <c r="D60" s="67">
        <f t="shared" si="3"/>
        <v>4800.8370099999993</v>
      </c>
    </row>
    <row r="61" spans="1:4">
      <c r="A61" s="23">
        <v>41697</v>
      </c>
      <c r="B61" s="67">
        <v>5028.2402000000002</v>
      </c>
      <c r="C61" s="67">
        <f t="shared" si="2"/>
        <v>4924.9689899999994</v>
      </c>
      <c r="D61" s="67">
        <f t="shared" si="3"/>
        <v>4822.2720199999994</v>
      </c>
    </row>
    <row r="62" spans="1:4">
      <c r="A62" s="23">
        <v>41698</v>
      </c>
      <c r="B62" s="67">
        <v>5096.6201000000001</v>
      </c>
      <c r="C62" s="67">
        <f t="shared" si="2"/>
        <v>4951.35502</v>
      </c>
      <c r="D62" s="67">
        <f t="shared" si="3"/>
        <v>4845.3120349999999</v>
      </c>
    </row>
    <row r="63" spans="1:4">
      <c r="A63" s="23">
        <v>41699</v>
      </c>
      <c r="B63" s="67">
        <v>5039.7597999999998</v>
      </c>
      <c r="C63" s="67">
        <f t="shared" si="2"/>
        <v>4971.3709900000003</v>
      </c>
      <c r="D63" s="67">
        <f t="shared" si="3"/>
        <v>4862.6985349999995</v>
      </c>
    </row>
    <row r="64" spans="1:4">
      <c r="A64" s="23">
        <v>41700</v>
      </c>
      <c r="B64" s="67">
        <v>5083.1602000000003</v>
      </c>
      <c r="C64" s="67">
        <f t="shared" si="2"/>
        <v>4990.7220199999992</v>
      </c>
      <c r="D64" s="67">
        <f t="shared" si="3"/>
        <v>4881.3650399999988</v>
      </c>
    </row>
    <row r="65" spans="1:4">
      <c r="A65" s="23">
        <v>41701</v>
      </c>
      <c r="B65" s="67">
        <v>5009.7597999999998</v>
      </c>
      <c r="C65" s="67">
        <f t="shared" si="2"/>
        <v>5003.3129900000004</v>
      </c>
      <c r="D65" s="67">
        <f t="shared" si="3"/>
        <v>4895.0160199999991</v>
      </c>
    </row>
    <row r="66" spans="1:4">
      <c r="A66" s="23">
        <v>41702</v>
      </c>
      <c r="B66" s="67">
        <v>5102.3500999999997</v>
      </c>
      <c r="C66" s="67">
        <f t="shared" si="2"/>
        <v>5018.8799799999997</v>
      </c>
      <c r="D66" s="67">
        <f t="shared" si="3"/>
        <v>4912.2765199999994</v>
      </c>
    </row>
    <row r="67" spans="1:4">
      <c r="A67" s="23">
        <v>41703</v>
      </c>
      <c r="B67" s="67">
        <v>5154.21</v>
      </c>
      <c r="C67" s="67">
        <f t="shared" si="2"/>
        <v>5042.3289599999998</v>
      </c>
      <c r="D67" s="67">
        <f t="shared" si="3"/>
        <v>4934.5080150000003</v>
      </c>
    </row>
    <row r="68" spans="1:4">
      <c r="A68" s="23">
        <v>41704</v>
      </c>
      <c r="B68" s="67">
        <v>5176.6602000000003</v>
      </c>
      <c r="C68" s="67">
        <f t="shared" si="2"/>
        <v>5066.3629999999994</v>
      </c>
      <c r="D68" s="67">
        <f t="shared" si="3"/>
        <v>4962.1710299999995</v>
      </c>
    </row>
    <row r="69" spans="1:4">
      <c r="A69" s="23">
        <v>41705</v>
      </c>
      <c r="B69" s="67">
        <v>5223.5200000000004</v>
      </c>
      <c r="C69" s="67">
        <f t="shared" si="2"/>
        <v>5088.5600199999999</v>
      </c>
      <c r="D69" s="67">
        <f t="shared" si="3"/>
        <v>4987.5495199999996</v>
      </c>
    </row>
    <row r="70" spans="1:4">
      <c r="A70" s="23">
        <v>41706</v>
      </c>
      <c r="B70" s="67">
        <v>5271.6499000000003</v>
      </c>
      <c r="C70" s="67">
        <f t="shared" si="2"/>
        <v>5118.5930300000009</v>
      </c>
      <c r="D70" s="67">
        <f t="shared" si="3"/>
        <v>5012.09051</v>
      </c>
    </row>
    <row r="71" spans="1:4">
      <c r="A71" s="23">
        <v>41707</v>
      </c>
      <c r="B71" s="67">
        <v>5357.0497999999998</v>
      </c>
      <c r="C71" s="67">
        <f t="shared" si="2"/>
        <v>5151.4739900000004</v>
      </c>
      <c r="D71" s="67">
        <f t="shared" si="3"/>
        <v>5038.2214899999999</v>
      </c>
    </row>
    <row r="72" spans="1:4">
      <c r="A72" s="23">
        <v>41708</v>
      </c>
      <c r="B72" s="67">
        <v>5269.46</v>
      </c>
      <c r="C72" s="67">
        <f t="shared" si="2"/>
        <v>5168.7579800000003</v>
      </c>
      <c r="D72" s="67">
        <f t="shared" si="3"/>
        <v>5060.0565000000006</v>
      </c>
    </row>
    <row r="73" spans="1:4">
      <c r="A73" s="23">
        <v>41709</v>
      </c>
      <c r="B73" s="67">
        <v>5317.2201999999997</v>
      </c>
      <c r="C73" s="67">
        <f t="shared" si="2"/>
        <v>5196.5040200000003</v>
      </c>
      <c r="D73" s="67">
        <f t="shared" si="3"/>
        <v>5083.9375049999999</v>
      </c>
    </row>
    <row r="74" spans="1:4">
      <c r="A74" s="23">
        <v>41710</v>
      </c>
      <c r="B74" s="67">
        <v>5317.2201999999997</v>
      </c>
      <c r="C74" s="67">
        <f t="shared" si="2"/>
        <v>5219.9100200000003</v>
      </c>
      <c r="D74" s="67">
        <f t="shared" si="3"/>
        <v>5105.3160200000002</v>
      </c>
    </row>
    <row r="75" spans="1:4">
      <c r="A75" s="23">
        <v>41711</v>
      </c>
      <c r="B75" s="67">
        <v>5317.2201999999997</v>
      </c>
      <c r="C75" s="67">
        <f t="shared" si="2"/>
        <v>5250.6560599999993</v>
      </c>
      <c r="D75" s="67">
        <f t="shared" si="3"/>
        <v>5126.9845249999989</v>
      </c>
    </row>
    <row r="76" spans="1:4">
      <c r="A76" s="23">
        <v>41712</v>
      </c>
      <c r="B76" s="67">
        <v>5374.7798000000003</v>
      </c>
      <c r="C76" s="67">
        <f t="shared" si="2"/>
        <v>5277.8990300000005</v>
      </c>
      <c r="D76" s="67">
        <f t="shared" si="3"/>
        <v>5148.3895049999992</v>
      </c>
    </row>
    <row r="77" spans="1:4">
      <c r="A77" s="23">
        <v>41713</v>
      </c>
      <c r="B77" s="67">
        <v>5388.4701999999997</v>
      </c>
      <c r="C77" s="67">
        <f t="shared" ref="C77:C103" si="4">SUM(B68:B77)/10</f>
        <v>5301.3250499999995</v>
      </c>
      <c r="D77" s="67">
        <f t="shared" si="3"/>
        <v>5171.8270049999992</v>
      </c>
    </row>
    <row r="78" spans="1:4">
      <c r="A78" s="23">
        <v>41714</v>
      </c>
      <c r="B78" s="67">
        <v>5324.1400999999996</v>
      </c>
      <c r="C78" s="67">
        <f t="shared" si="4"/>
        <v>5316.0730399999993</v>
      </c>
      <c r="D78" s="67">
        <f t="shared" si="3"/>
        <v>5191.2180199999993</v>
      </c>
    </row>
    <row r="79" spans="1:4">
      <c r="A79" s="23">
        <v>41715</v>
      </c>
      <c r="B79" s="67">
        <v>5268.75</v>
      </c>
      <c r="C79" s="67">
        <f t="shared" si="4"/>
        <v>5320.5960399999985</v>
      </c>
      <c r="D79" s="67">
        <f t="shared" si="3"/>
        <v>5204.5780299999997</v>
      </c>
    </row>
    <row r="80" spans="1:4">
      <c r="A80" s="23">
        <v>41716</v>
      </c>
      <c r="B80" s="67">
        <v>5442</v>
      </c>
      <c r="C80" s="67">
        <f t="shared" si="4"/>
        <v>5337.63105</v>
      </c>
      <c r="D80" s="67">
        <f t="shared" si="3"/>
        <v>5228.11204</v>
      </c>
    </row>
    <row r="81" spans="1:4">
      <c r="A81" s="23">
        <v>41717</v>
      </c>
      <c r="B81" s="67">
        <v>5388.9399000000003</v>
      </c>
      <c r="C81" s="67">
        <f t="shared" si="4"/>
        <v>5340.82006</v>
      </c>
      <c r="D81" s="67">
        <f t="shared" si="3"/>
        <v>5246.1470250000002</v>
      </c>
    </row>
    <row r="82" spans="1:4">
      <c r="A82" s="23">
        <v>41718</v>
      </c>
      <c r="B82" s="67">
        <v>5360.6499000000003</v>
      </c>
      <c r="C82" s="67">
        <f t="shared" si="4"/>
        <v>5349.939049999999</v>
      </c>
      <c r="D82" s="67">
        <f t="shared" si="3"/>
        <v>5259.3485149999997</v>
      </c>
    </row>
    <row r="83" spans="1:4">
      <c r="A83" s="23">
        <v>41719</v>
      </c>
      <c r="B83" s="67">
        <v>5251.46</v>
      </c>
      <c r="C83" s="67">
        <f t="shared" si="4"/>
        <v>5343.3630299999995</v>
      </c>
      <c r="D83" s="67">
        <f t="shared" si="3"/>
        <v>5269.9335250000004</v>
      </c>
    </row>
    <row r="84" spans="1:4">
      <c r="A84" s="23">
        <v>41720</v>
      </c>
      <c r="B84" s="67">
        <v>5144.2798000000003</v>
      </c>
      <c r="C84" s="67">
        <f t="shared" si="4"/>
        <v>5326.0689899999998</v>
      </c>
      <c r="D84" s="67">
        <f t="shared" si="3"/>
        <v>5272.9895050000005</v>
      </c>
    </row>
    <row r="85" spans="1:4">
      <c r="A85" s="23">
        <v>41721</v>
      </c>
      <c r="B85" s="67">
        <v>5088.1298999999999</v>
      </c>
      <c r="C85" s="67">
        <f t="shared" si="4"/>
        <v>5303.15996</v>
      </c>
      <c r="D85" s="67">
        <f t="shared" si="3"/>
        <v>5276.908010000001</v>
      </c>
    </row>
    <row r="86" spans="1:4">
      <c r="A86" s="23">
        <v>41722</v>
      </c>
      <c r="B86" s="67">
        <v>5018.6698999999999</v>
      </c>
      <c r="C86" s="67">
        <f t="shared" si="4"/>
        <v>5267.5489699999998</v>
      </c>
      <c r="D86" s="67">
        <f t="shared" si="3"/>
        <v>5272.7240000000002</v>
      </c>
    </row>
    <row r="87" spans="1:4">
      <c r="A87" s="23">
        <v>41723</v>
      </c>
      <c r="B87" s="67">
        <v>5108.4799999999996</v>
      </c>
      <c r="C87" s="67">
        <f t="shared" si="4"/>
        <v>5239.5499500000005</v>
      </c>
      <c r="D87" s="67">
        <f t="shared" ref="D87:D103" si="5">SUM(B68:B87)/20</f>
        <v>5270.4374999999991</v>
      </c>
    </row>
    <row r="88" spans="1:4">
      <c r="A88" s="23">
        <v>41724</v>
      </c>
      <c r="B88" s="67">
        <v>5107.4399000000003</v>
      </c>
      <c r="C88" s="67">
        <f t="shared" si="4"/>
        <v>5217.8799300000001</v>
      </c>
      <c r="D88" s="67">
        <f t="shared" si="5"/>
        <v>5266.9764850000001</v>
      </c>
    </row>
    <row r="89" spans="1:4">
      <c r="A89" s="23">
        <v>41725</v>
      </c>
      <c r="B89" s="67">
        <v>5107.4399000000003</v>
      </c>
      <c r="C89" s="67">
        <f t="shared" si="4"/>
        <v>5201.74892</v>
      </c>
      <c r="D89" s="67">
        <f t="shared" si="5"/>
        <v>5261.1724799999993</v>
      </c>
    </row>
    <row r="90" spans="1:4">
      <c r="A90" s="23">
        <v>41726</v>
      </c>
      <c r="B90" s="67">
        <v>5314.6602000000003</v>
      </c>
      <c r="C90" s="67">
        <f t="shared" si="4"/>
        <v>5189.0149399999991</v>
      </c>
      <c r="D90" s="67">
        <f t="shared" si="5"/>
        <v>5263.3229949999995</v>
      </c>
    </row>
    <row r="91" spans="1:4">
      <c r="A91" s="23">
        <v>41727</v>
      </c>
      <c r="B91" s="67">
        <v>5232.0298000000003</v>
      </c>
      <c r="C91" s="67">
        <f t="shared" si="4"/>
        <v>5173.3239300000005</v>
      </c>
      <c r="D91" s="67">
        <f t="shared" si="5"/>
        <v>5257.0719949999993</v>
      </c>
    </row>
    <row r="92" spans="1:4">
      <c r="A92" s="23">
        <v>41728</v>
      </c>
      <c r="B92" s="67">
        <v>5229.7997999999998</v>
      </c>
      <c r="C92" s="67">
        <f t="shared" si="4"/>
        <v>5160.2389199999998</v>
      </c>
      <c r="D92" s="67">
        <f t="shared" si="5"/>
        <v>5255.0889849999985</v>
      </c>
    </row>
    <row r="93" spans="1:4">
      <c r="A93" s="23">
        <v>41729</v>
      </c>
      <c r="B93" s="67">
        <v>5186.2299999999996</v>
      </c>
      <c r="C93" s="67">
        <f t="shared" si="4"/>
        <v>5153.7159200000006</v>
      </c>
      <c r="D93" s="67">
        <f t="shared" si="5"/>
        <v>5248.5394749999987</v>
      </c>
    </row>
    <row r="94" spans="1:4">
      <c r="A94" s="23">
        <v>41730</v>
      </c>
      <c r="B94" s="67">
        <v>5257.5801000000001</v>
      </c>
      <c r="C94" s="67">
        <f t="shared" si="4"/>
        <v>5165.0459500000006</v>
      </c>
      <c r="D94" s="67">
        <f t="shared" si="5"/>
        <v>5245.5574699999997</v>
      </c>
    </row>
    <row r="95" spans="1:4">
      <c r="A95" s="23">
        <v>41731</v>
      </c>
      <c r="B95" s="67">
        <v>5341.6899000000003</v>
      </c>
      <c r="C95" s="67">
        <f t="shared" si="4"/>
        <v>5190.4019500000004</v>
      </c>
      <c r="D95" s="67">
        <f t="shared" si="5"/>
        <v>5246.7809550000002</v>
      </c>
    </row>
    <row r="96" spans="1:4">
      <c r="A96" s="23">
        <v>41732</v>
      </c>
      <c r="B96" s="67">
        <v>5297.3500999999997</v>
      </c>
      <c r="C96" s="67">
        <f t="shared" si="4"/>
        <v>5218.2699699999994</v>
      </c>
      <c r="D96" s="67">
        <f t="shared" si="5"/>
        <v>5242.9094699999996</v>
      </c>
    </row>
    <row r="97" spans="1:4">
      <c r="A97" s="23">
        <v>41733</v>
      </c>
      <c r="B97" s="67">
        <v>5376.8798999999999</v>
      </c>
      <c r="C97" s="67">
        <f t="shared" si="4"/>
        <v>5245.1099599999998</v>
      </c>
      <c r="D97" s="67">
        <f t="shared" si="5"/>
        <v>5242.3299549999992</v>
      </c>
    </row>
    <row r="98" spans="1:4">
      <c r="A98" s="23">
        <v>41734</v>
      </c>
      <c r="B98" s="67">
        <v>5361.2201999999997</v>
      </c>
      <c r="C98" s="67">
        <f t="shared" si="4"/>
        <v>5270.4879899999996</v>
      </c>
      <c r="D98" s="67">
        <f t="shared" si="5"/>
        <v>5244.1839599999994</v>
      </c>
    </row>
    <row r="99" spans="1:4">
      <c r="A99" s="23">
        <v>41735</v>
      </c>
      <c r="B99" s="67">
        <v>5393.1400999999996</v>
      </c>
      <c r="C99" s="67">
        <f t="shared" si="4"/>
        <v>5299.0580099999997</v>
      </c>
      <c r="D99" s="67">
        <f t="shared" si="5"/>
        <v>5250.4034649999994</v>
      </c>
    </row>
    <row r="100" spans="1:4">
      <c r="A100" s="23">
        <v>41736</v>
      </c>
      <c r="B100" s="67">
        <v>5342.8500999999997</v>
      </c>
      <c r="C100" s="67">
        <f t="shared" si="4"/>
        <v>5301.8770000000004</v>
      </c>
      <c r="D100" s="67">
        <f t="shared" si="5"/>
        <v>5245.4459699999998</v>
      </c>
    </row>
    <row r="101" spans="1:4">
      <c r="A101" s="23">
        <v>41737</v>
      </c>
      <c r="B101" s="67">
        <v>5388.8999000000003</v>
      </c>
      <c r="C101" s="67">
        <f t="shared" si="4"/>
        <v>5317.5640100000001</v>
      </c>
      <c r="D101" s="67">
        <f t="shared" si="5"/>
        <v>5245.4439700000003</v>
      </c>
    </row>
    <row r="102" spans="1:4">
      <c r="A102" s="23">
        <v>41738</v>
      </c>
      <c r="B102" s="67">
        <v>5510.98</v>
      </c>
      <c r="C102" s="67">
        <f t="shared" si="4"/>
        <v>5345.682029999999</v>
      </c>
      <c r="D102" s="67">
        <f t="shared" si="5"/>
        <v>5252.9604749999999</v>
      </c>
    </row>
    <row r="103" spans="1:4">
      <c r="A103" s="23">
        <v>41739</v>
      </c>
      <c r="B103" s="67">
        <v>5510.98</v>
      </c>
      <c r="C103" s="67">
        <f t="shared" si="4"/>
        <v>5378.1570299999994</v>
      </c>
      <c r="D103" s="67">
        <f t="shared" si="5"/>
        <v>5265.9364750000004</v>
      </c>
    </row>
  </sheetData>
  <mergeCells count="1">
    <mergeCell ref="A1:D1"/>
  </mergeCells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FBAB-ACD3-4D6D-BF1D-883CFD18D0A1}">
  <dimension ref="A1:E16"/>
  <sheetViews>
    <sheetView workbookViewId="0">
      <selection sqref="A1:E1"/>
    </sheetView>
  </sheetViews>
  <sheetFormatPr defaultColWidth="11.42578125" defaultRowHeight="12.75"/>
  <cols>
    <col min="1" max="2" width="11.42578125" style="1"/>
    <col min="3" max="3" width="11" style="1" customWidth="1"/>
    <col min="4" max="4" width="23.28515625" style="1" customWidth="1"/>
    <col min="5" max="5" width="7.85546875" style="1" customWidth="1"/>
    <col min="6" max="16384" width="11.42578125" style="1"/>
  </cols>
  <sheetData>
    <row r="1" spans="1:5" ht="15.75">
      <c r="A1" s="86" t="s">
        <v>23</v>
      </c>
      <c r="B1" s="87"/>
      <c r="C1" s="87"/>
      <c r="D1" s="87"/>
      <c r="E1" s="87"/>
    </row>
    <row r="3" spans="1:5">
      <c r="A3" s="4" t="s">
        <v>22</v>
      </c>
      <c r="B3" s="7" t="s">
        <v>21</v>
      </c>
      <c r="C3" s="7" t="s">
        <v>20</v>
      </c>
      <c r="D3" s="5" t="s">
        <v>19</v>
      </c>
      <c r="E3" s="1">
        <v>20</v>
      </c>
    </row>
    <row r="4" spans="1:5">
      <c r="A4" s="1" t="s">
        <v>18</v>
      </c>
      <c r="B4" s="1">
        <v>10000</v>
      </c>
      <c r="C4" s="1">
        <f t="shared" ref="C4:C15" si="0">B4*$E$5</f>
        <v>20000</v>
      </c>
      <c r="D4" s="5" t="s">
        <v>17</v>
      </c>
      <c r="E4" s="1">
        <v>18</v>
      </c>
    </row>
    <row r="5" spans="1:5">
      <c r="A5" s="1" t="s">
        <v>16</v>
      </c>
      <c r="B5" s="1">
        <v>12000</v>
      </c>
      <c r="C5" s="1">
        <f t="shared" si="0"/>
        <v>24000</v>
      </c>
      <c r="D5" s="6" t="s">
        <v>30</v>
      </c>
      <c r="E5" s="3">
        <f>E3-E4</f>
        <v>2</v>
      </c>
    </row>
    <row r="6" spans="1:5">
      <c r="A6" s="1" t="s">
        <v>14</v>
      </c>
      <c r="B6" s="1">
        <v>13000</v>
      </c>
      <c r="C6" s="1">
        <f t="shared" si="0"/>
        <v>26000</v>
      </c>
    </row>
    <row r="7" spans="1:5">
      <c r="A7" s="1" t="s">
        <v>13</v>
      </c>
      <c r="B7" s="1">
        <v>9000</v>
      </c>
      <c r="C7" s="1">
        <f t="shared" si="0"/>
        <v>18000</v>
      </c>
      <c r="D7" s="5" t="s">
        <v>35</v>
      </c>
    </row>
    <row r="8" spans="1:5">
      <c r="A8" s="1" t="s">
        <v>11</v>
      </c>
      <c r="B8" s="1">
        <v>8000</v>
      </c>
      <c r="C8" s="1">
        <f t="shared" si="0"/>
        <v>16000</v>
      </c>
      <c r="D8" s="5" t="s">
        <v>34</v>
      </c>
      <c r="E8" s="1">
        <v>200000</v>
      </c>
    </row>
    <row r="9" spans="1:5">
      <c r="A9" s="1" t="s">
        <v>10</v>
      </c>
      <c r="B9" s="1">
        <v>11000</v>
      </c>
      <c r="C9" s="1">
        <f t="shared" si="0"/>
        <v>22000</v>
      </c>
      <c r="D9" s="5" t="s">
        <v>33</v>
      </c>
      <c r="E9" s="1">
        <v>250000</v>
      </c>
    </row>
    <row r="10" spans="1:5">
      <c r="A10" s="1" t="s">
        <v>9</v>
      </c>
      <c r="B10" s="1">
        <v>12000</v>
      </c>
      <c r="C10" s="1">
        <f t="shared" si="0"/>
        <v>24000</v>
      </c>
    </row>
    <row r="11" spans="1:5">
      <c r="A11" s="1" t="s">
        <v>8</v>
      </c>
      <c r="B11" s="1">
        <v>15000</v>
      </c>
      <c r="C11" s="1">
        <f t="shared" si="0"/>
        <v>30000</v>
      </c>
      <c r="D11" s="5" t="s">
        <v>32</v>
      </c>
      <c r="E11" s="65">
        <f>IF(B16&lt;130000,C16-E8,C16-E9)</f>
        <v>12000</v>
      </c>
    </row>
    <row r="12" spans="1:5">
      <c r="A12" s="1" t="s">
        <v>7</v>
      </c>
      <c r="B12" s="1">
        <v>13000</v>
      </c>
      <c r="C12" s="1">
        <f t="shared" si="0"/>
        <v>26000</v>
      </c>
    </row>
    <row r="13" spans="1:5">
      <c r="A13" s="1" t="s">
        <v>6</v>
      </c>
      <c r="B13" s="1">
        <v>11000</v>
      </c>
      <c r="C13" s="1">
        <f t="shared" si="0"/>
        <v>22000</v>
      </c>
    </row>
    <row r="14" spans="1:5">
      <c r="A14" s="1" t="s">
        <v>5</v>
      </c>
      <c r="B14" s="1">
        <v>9000</v>
      </c>
      <c r="C14" s="1">
        <f t="shared" si="0"/>
        <v>18000</v>
      </c>
    </row>
    <row r="15" spans="1:5">
      <c r="A15" s="4" t="s">
        <v>4</v>
      </c>
      <c r="B15" s="4">
        <v>8000</v>
      </c>
      <c r="C15" s="1">
        <f t="shared" si="0"/>
        <v>16000</v>
      </c>
    </row>
    <row r="16" spans="1:5">
      <c r="A16" s="1" t="s">
        <v>31</v>
      </c>
      <c r="B16" s="65">
        <f>SUM(B4:B15)</f>
        <v>131000</v>
      </c>
      <c r="C16" s="66">
        <f>SUM(C4:C15)</f>
        <v>262000</v>
      </c>
    </row>
  </sheetData>
  <mergeCells count="1">
    <mergeCell ref="A1:E1"/>
  </mergeCells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76EA-775B-4EB5-B08B-7023EB2028A4}">
  <dimension ref="B2:M53"/>
  <sheetViews>
    <sheetView workbookViewId="0"/>
  </sheetViews>
  <sheetFormatPr defaultColWidth="11.42578125" defaultRowHeight="14.25"/>
  <cols>
    <col min="1" max="1" width="11.42578125" style="21"/>
    <col min="2" max="2" width="12.28515625" style="21" bestFit="1" customWidth="1"/>
    <col min="3" max="3" width="11.42578125" style="21"/>
    <col min="4" max="4" width="15" style="21" customWidth="1"/>
    <col min="5" max="7" width="11.42578125" style="21"/>
    <col min="8" max="8" width="16.42578125" style="21" customWidth="1"/>
    <col min="9" max="9" width="17.5703125" style="21" customWidth="1"/>
    <col min="10" max="16384" width="11.42578125" style="21"/>
  </cols>
  <sheetData>
    <row r="2" spans="2:13" ht="15">
      <c r="B2" s="69" t="s">
        <v>92</v>
      </c>
      <c r="C2" s="69" t="s">
        <v>91</v>
      </c>
      <c r="D2" s="69" t="s">
        <v>90</v>
      </c>
      <c r="E2" s="69" t="s">
        <v>43</v>
      </c>
      <c r="F2" s="69" t="s">
        <v>106</v>
      </c>
      <c r="H2" s="22" t="s">
        <v>106</v>
      </c>
      <c r="I2" s="22"/>
      <c r="J2" s="22"/>
      <c r="K2" s="22"/>
      <c r="L2" s="22"/>
      <c r="M2" s="22"/>
    </row>
    <row r="3" spans="2:13" ht="15.95" customHeight="1">
      <c r="B3" s="21">
        <v>1</v>
      </c>
      <c r="C3" s="21" t="s">
        <v>88</v>
      </c>
      <c r="D3" s="21" t="s">
        <v>87</v>
      </c>
      <c r="E3" s="21">
        <v>2345</v>
      </c>
      <c r="F3" s="70" t="str">
        <f t="shared" ref="F3:F17" si="0">IF(E3&gt;3000,"Gold","")</f>
        <v/>
      </c>
      <c r="H3" s="22" t="s">
        <v>107</v>
      </c>
      <c r="I3" s="22"/>
      <c r="J3" s="22"/>
      <c r="K3" s="22"/>
      <c r="L3" s="22"/>
      <c r="M3" s="22"/>
    </row>
    <row r="4" spans="2:13" ht="15">
      <c r="B4" s="21">
        <v>2</v>
      </c>
      <c r="C4" s="21" t="s">
        <v>85</v>
      </c>
      <c r="D4" s="21" t="s">
        <v>84</v>
      </c>
      <c r="E4" s="21">
        <v>4355</v>
      </c>
      <c r="F4" s="70" t="str">
        <f t="shared" si="0"/>
        <v>Gold</v>
      </c>
      <c r="H4" s="22"/>
      <c r="I4" s="22"/>
      <c r="J4" s="22"/>
      <c r="K4" s="22"/>
      <c r="L4" s="22"/>
      <c r="M4" s="22"/>
    </row>
    <row r="5" spans="2:13">
      <c r="B5" s="21">
        <v>3</v>
      </c>
      <c r="C5" s="21" t="s">
        <v>82</v>
      </c>
      <c r="D5" s="21" t="s">
        <v>81</v>
      </c>
      <c r="E5" s="21">
        <v>6543</v>
      </c>
      <c r="F5" s="70" t="str">
        <f t="shared" si="0"/>
        <v>Gold</v>
      </c>
    </row>
    <row r="6" spans="2:13">
      <c r="B6" s="21">
        <v>4</v>
      </c>
      <c r="C6" s="21" t="s">
        <v>79</v>
      </c>
      <c r="D6" s="21" t="s">
        <v>65</v>
      </c>
      <c r="E6" s="21">
        <v>2857</v>
      </c>
      <c r="F6" s="70" t="str">
        <f t="shared" si="0"/>
        <v/>
      </c>
    </row>
    <row r="7" spans="2:13">
      <c r="B7" s="21">
        <v>5</v>
      </c>
      <c r="C7" s="21" t="s">
        <v>78</v>
      </c>
      <c r="D7" s="21" t="s">
        <v>77</v>
      </c>
      <c r="E7" s="21">
        <v>2113</v>
      </c>
      <c r="F7" s="70" t="str">
        <f t="shared" si="0"/>
        <v/>
      </c>
    </row>
    <row r="8" spans="2:13">
      <c r="B8" s="21">
        <v>6</v>
      </c>
      <c r="C8" s="21" t="s">
        <v>76</v>
      </c>
      <c r="D8" s="21" t="s">
        <v>75</v>
      </c>
      <c r="E8" s="21">
        <v>1167</v>
      </c>
      <c r="F8" s="70" t="str">
        <f t="shared" si="0"/>
        <v/>
      </c>
    </row>
    <row r="9" spans="2:13">
      <c r="B9" s="21">
        <v>7</v>
      </c>
      <c r="C9" s="21" t="s">
        <v>74</v>
      </c>
      <c r="D9" s="21" t="s">
        <v>73</v>
      </c>
      <c r="E9" s="21">
        <v>9823</v>
      </c>
      <c r="F9" s="70" t="str">
        <f t="shared" si="0"/>
        <v>Gold</v>
      </c>
    </row>
    <row r="10" spans="2:13">
      <c r="B10" s="21">
        <v>8</v>
      </c>
      <c r="C10" s="21" t="s">
        <v>72</v>
      </c>
      <c r="D10" s="21" t="s">
        <v>71</v>
      </c>
      <c r="E10" s="21">
        <v>3421</v>
      </c>
      <c r="F10" s="70" t="str">
        <f t="shared" si="0"/>
        <v>Gold</v>
      </c>
    </row>
    <row r="11" spans="2:13">
      <c r="B11" s="21">
        <v>9</v>
      </c>
      <c r="C11" s="21" t="s">
        <v>70</v>
      </c>
      <c r="D11" s="21" t="s">
        <v>69</v>
      </c>
      <c r="E11" s="21">
        <v>7654</v>
      </c>
      <c r="F11" s="70" t="str">
        <f t="shared" si="0"/>
        <v>Gold</v>
      </c>
    </row>
    <row r="12" spans="2:13">
      <c r="B12" s="21">
        <v>10</v>
      </c>
      <c r="C12" s="21" t="s">
        <v>68</v>
      </c>
      <c r="D12" s="21" t="s">
        <v>67</v>
      </c>
      <c r="E12" s="21">
        <v>2351</v>
      </c>
      <c r="F12" s="70" t="str">
        <f t="shared" si="0"/>
        <v/>
      </c>
    </row>
    <row r="13" spans="2:13">
      <c r="B13" s="21">
        <v>11</v>
      </c>
      <c r="C13" s="21" t="s">
        <v>66</v>
      </c>
      <c r="D13" s="21" t="s">
        <v>65</v>
      </c>
      <c r="E13" s="21">
        <v>9567</v>
      </c>
      <c r="F13" s="70" t="str">
        <f t="shared" si="0"/>
        <v>Gold</v>
      </c>
    </row>
    <row r="14" spans="2:13">
      <c r="B14" s="21">
        <v>12</v>
      </c>
      <c r="C14" s="21" t="s">
        <v>64</v>
      </c>
      <c r="D14" s="21" t="s">
        <v>63</v>
      </c>
      <c r="E14" s="21">
        <v>5765</v>
      </c>
      <c r="F14" s="70" t="str">
        <f t="shared" si="0"/>
        <v>Gold</v>
      </c>
    </row>
    <row r="15" spans="2:13">
      <c r="B15" s="21">
        <v>13</v>
      </c>
      <c r="C15" s="21" t="s">
        <v>62</v>
      </c>
      <c r="D15" s="21" t="s">
        <v>61</v>
      </c>
      <c r="E15" s="21">
        <v>4706</v>
      </c>
      <c r="F15" s="70" t="str">
        <f t="shared" si="0"/>
        <v>Gold</v>
      </c>
    </row>
    <row r="16" spans="2:13">
      <c r="B16" s="21">
        <v>14</v>
      </c>
      <c r="C16" s="21" t="s">
        <v>60</v>
      </c>
      <c r="D16" s="21" t="s">
        <v>59</v>
      </c>
      <c r="E16" s="21">
        <v>9887</v>
      </c>
      <c r="F16" s="70" t="str">
        <f t="shared" si="0"/>
        <v>Gold</v>
      </c>
    </row>
    <row r="17" spans="2:13">
      <c r="B17" s="21">
        <v>15</v>
      </c>
      <c r="C17" s="21" t="s">
        <v>58</v>
      </c>
      <c r="D17" s="21" t="s">
        <v>57</v>
      </c>
      <c r="E17" s="21">
        <v>2342</v>
      </c>
      <c r="F17" s="70" t="str">
        <f t="shared" si="0"/>
        <v/>
      </c>
    </row>
    <row r="18" spans="2:13"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20" spans="2:13" ht="15">
      <c r="B20" s="69" t="s">
        <v>92</v>
      </c>
      <c r="C20" s="69" t="s">
        <v>91</v>
      </c>
      <c r="D20" s="69" t="s">
        <v>90</v>
      </c>
      <c r="E20" s="69" t="s">
        <v>43</v>
      </c>
      <c r="F20" s="69" t="s">
        <v>106</v>
      </c>
      <c r="H20" s="22" t="s">
        <v>106</v>
      </c>
      <c r="I20" s="22"/>
      <c r="J20" s="22"/>
      <c r="K20" s="22"/>
      <c r="L20" s="22"/>
      <c r="M20" s="22"/>
    </row>
    <row r="21" spans="2:13" ht="15">
      <c r="B21" s="21">
        <v>1</v>
      </c>
      <c r="C21" s="21" t="s">
        <v>88</v>
      </c>
      <c r="D21" s="21" t="s">
        <v>87</v>
      </c>
      <c r="E21" s="21">
        <v>2345</v>
      </c>
      <c r="F21" s="70" t="str">
        <f>IF(E21&lt;=3000,"Bronze",IF(E21&gt;5000,"Platinum","Gold"))</f>
        <v>Bronze</v>
      </c>
      <c r="H21" s="22" t="s">
        <v>105</v>
      </c>
      <c r="I21" s="22"/>
      <c r="J21" s="22"/>
      <c r="K21" s="22"/>
      <c r="L21" s="22"/>
      <c r="M21" s="22"/>
    </row>
    <row r="22" spans="2:13" ht="15">
      <c r="B22" s="21">
        <v>2</v>
      </c>
      <c r="C22" s="21" t="s">
        <v>85</v>
      </c>
      <c r="D22" s="21" t="s">
        <v>84</v>
      </c>
      <c r="E22" s="21">
        <v>4355</v>
      </c>
      <c r="F22" s="70" t="str">
        <f t="shared" ref="F22:F35" si="1">IF(E22&lt;=3000,"Bronze",(IF(E22&gt;5000,"Platinum","Gold")))</f>
        <v>Gold</v>
      </c>
      <c r="H22" s="22" t="s">
        <v>104</v>
      </c>
      <c r="I22" s="22"/>
      <c r="J22" s="22"/>
      <c r="K22" s="22"/>
      <c r="L22" s="22"/>
      <c r="M22" s="22"/>
    </row>
    <row r="23" spans="2:13">
      <c r="B23" s="21">
        <v>3</v>
      </c>
      <c r="C23" s="21" t="s">
        <v>82</v>
      </c>
      <c r="D23" s="21" t="s">
        <v>81</v>
      </c>
      <c r="E23" s="21">
        <v>6543</v>
      </c>
      <c r="F23" s="70" t="str">
        <f t="shared" si="1"/>
        <v>Platinum</v>
      </c>
    </row>
    <row r="24" spans="2:13">
      <c r="B24" s="21">
        <v>4</v>
      </c>
      <c r="C24" s="21" t="s">
        <v>79</v>
      </c>
      <c r="D24" s="21" t="s">
        <v>65</v>
      </c>
      <c r="E24" s="21">
        <v>2857</v>
      </c>
      <c r="F24" s="70" t="str">
        <f t="shared" si="1"/>
        <v>Bronze</v>
      </c>
    </row>
    <row r="25" spans="2:13">
      <c r="B25" s="21">
        <v>5</v>
      </c>
      <c r="C25" s="21" t="s">
        <v>78</v>
      </c>
      <c r="D25" s="21" t="s">
        <v>77</v>
      </c>
      <c r="E25" s="21">
        <v>2113</v>
      </c>
      <c r="F25" s="70" t="str">
        <f t="shared" si="1"/>
        <v>Bronze</v>
      </c>
    </row>
    <row r="26" spans="2:13">
      <c r="B26" s="21">
        <v>6</v>
      </c>
      <c r="C26" s="21" t="s">
        <v>76</v>
      </c>
      <c r="D26" s="21" t="s">
        <v>75</v>
      </c>
      <c r="E26" s="21">
        <v>1167</v>
      </c>
      <c r="F26" s="70" t="str">
        <f t="shared" si="1"/>
        <v>Bronze</v>
      </c>
    </row>
    <row r="27" spans="2:13">
      <c r="B27" s="21">
        <v>7</v>
      </c>
      <c r="C27" s="21" t="s">
        <v>74</v>
      </c>
      <c r="D27" s="21" t="s">
        <v>73</v>
      </c>
      <c r="E27" s="21">
        <v>9823</v>
      </c>
      <c r="F27" s="70" t="str">
        <f t="shared" si="1"/>
        <v>Platinum</v>
      </c>
    </row>
    <row r="28" spans="2:13">
      <c r="B28" s="21">
        <v>8</v>
      </c>
      <c r="C28" s="21" t="s">
        <v>72</v>
      </c>
      <c r="D28" s="21" t="s">
        <v>71</v>
      </c>
      <c r="E28" s="21">
        <v>3421</v>
      </c>
      <c r="F28" s="70" t="str">
        <f t="shared" si="1"/>
        <v>Gold</v>
      </c>
    </row>
    <row r="29" spans="2:13">
      <c r="B29" s="21">
        <v>9</v>
      </c>
      <c r="C29" s="21" t="s">
        <v>70</v>
      </c>
      <c r="D29" s="21" t="s">
        <v>69</v>
      </c>
      <c r="E29" s="21">
        <v>7654</v>
      </c>
      <c r="F29" s="70" t="str">
        <f t="shared" si="1"/>
        <v>Platinum</v>
      </c>
    </row>
    <row r="30" spans="2:13">
      <c r="B30" s="21">
        <v>10</v>
      </c>
      <c r="C30" s="21" t="s">
        <v>68</v>
      </c>
      <c r="D30" s="21" t="s">
        <v>67</v>
      </c>
      <c r="E30" s="21">
        <v>2351</v>
      </c>
      <c r="F30" s="70" t="str">
        <f t="shared" si="1"/>
        <v>Bronze</v>
      </c>
    </row>
    <row r="31" spans="2:13">
      <c r="B31" s="21">
        <v>11</v>
      </c>
      <c r="C31" s="21" t="s">
        <v>66</v>
      </c>
      <c r="D31" s="21" t="s">
        <v>65</v>
      </c>
      <c r="E31" s="21">
        <v>9567</v>
      </c>
      <c r="F31" s="70" t="str">
        <f t="shared" si="1"/>
        <v>Platinum</v>
      </c>
    </row>
    <row r="32" spans="2:13">
      <c r="B32" s="21">
        <v>12</v>
      </c>
      <c r="C32" s="21" t="s">
        <v>64</v>
      </c>
      <c r="D32" s="21" t="s">
        <v>63</v>
      </c>
      <c r="E32" s="21">
        <v>5765</v>
      </c>
      <c r="F32" s="70" t="str">
        <f t="shared" si="1"/>
        <v>Platinum</v>
      </c>
    </row>
    <row r="33" spans="2:13">
      <c r="B33" s="21">
        <v>13</v>
      </c>
      <c r="C33" s="21" t="s">
        <v>62</v>
      </c>
      <c r="D33" s="21" t="s">
        <v>61</v>
      </c>
      <c r="E33" s="21">
        <v>4706</v>
      </c>
      <c r="F33" s="70" t="str">
        <f t="shared" si="1"/>
        <v>Gold</v>
      </c>
    </row>
    <row r="34" spans="2:13">
      <c r="B34" s="21">
        <v>14</v>
      </c>
      <c r="C34" s="21" t="s">
        <v>60</v>
      </c>
      <c r="D34" s="21" t="s">
        <v>59</v>
      </c>
      <c r="E34" s="21">
        <v>9887</v>
      </c>
      <c r="F34" s="70" t="str">
        <f t="shared" si="1"/>
        <v>Platinum</v>
      </c>
    </row>
    <row r="35" spans="2:13">
      <c r="B35" s="21">
        <v>15</v>
      </c>
      <c r="C35" s="21" t="s">
        <v>58</v>
      </c>
      <c r="D35" s="21" t="s">
        <v>57</v>
      </c>
      <c r="E35" s="21">
        <v>2342</v>
      </c>
      <c r="F35" s="70" t="str">
        <f t="shared" si="1"/>
        <v>Bronze</v>
      </c>
    </row>
    <row r="36" spans="2:13"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8" spans="2:13" ht="15">
      <c r="B38" s="69" t="s">
        <v>92</v>
      </c>
      <c r="C38" s="69" t="s">
        <v>91</v>
      </c>
      <c r="D38" s="69" t="s">
        <v>90</v>
      </c>
      <c r="E38" s="69" t="s">
        <v>43</v>
      </c>
      <c r="F38" s="69" t="s">
        <v>103</v>
      </c>
      <c r="H38" s="22" t="s">
        <v>102</v>
      </c>
      <c r="I38" s="22"/>
      <c r="J38" s="22"/>
      <c r="K38" s="22"/>
      <c r="L38" s="22"/>
      <c r="M38" s="22"/>
    </row>
    <row r="39" spans="2:13" ht="15">
      <c r="B39" s="21">
        <v>1</v>
      </c>
      <c r="C39" s="21" t="s">
        <v>88</v>
      </c>
      <c r="D39" s="21" t="s">
        <v>87</v>
      </c>
      <c r="E39" s="21">
        <v>2345</v>
      </c>
      <c r="F39" s="70">
        <f t="shared" ref="F39:F53" si="2">E39*IF(E39&lt;5000,$I$43,$I$44)</f>
        <v>1641.5</v>
      </c>
      <c r="H39" s="22" t="s">
        <v>101</v>
      </c>
      <c r="I39" s="22"/>
      <c r="J39" s="22"/>
      <c r="K39" s="22"/>
      <c r="L39" s="22"/>
      <c r="M39" s="22"/>
    </row>
    <row r="40" spans="2:13" ht="15">
      <c r="B40" s="21">
        <v>2</v>
      </c>
      <c r="C40" s="21" t="s">
        <v>85</v>
      </c>
      <c r="D40" s="21" t="s">
        <v>84</v>
      </c>
      <c r="E40" s="21">
        <v>4355</v>
      </c>
      <c r="F40" s="70">
        <f t="shared" si="2"/>
        <v>3048.5</v>
      </c>
      <c r="H40" s="22"/>
      <c r="I40" s="22"/>
      <c r="J40" s="22"/>
      <c r="K40" s="22"/>
      <c r="L40" s="22"/>
      <c r="M40" s="22"/>
    </row>
    <row r="41" spans="2:13">
      <c r="B41" s="21">
        <v>3</v>
      </c>
      <c r="C41" s="21" t="s">
        <v>82</v>
      </c>
      <c r="D41" s="21" t="s">
        <v>81</v>
      </c>
      <c r="E41" s="21">
        <v>6543</v>
      </c>
      <c r="F41" s="70">
        <f t="shared" si="2"/>
        <v>7197.3</v>
      </c>
    </row>
    <row r="42" spans="2:13">
      <c r="B42" s="21">
        <v>4</v>
      </c>
      <c r="C42" s="21" t="s">
        <v>79</v>
      </c>
      <c r="D42" s="21" t="s">
        <v>65</v>
      </c>
      <c r="E42" s="21">
        <v>2857</v>
      </c>
      <c r="F42" s="70">
        <f t="shared" si="2"/>
        <v>1999.8999999999999</v>
      </c>
      <c r="H42" s="21" t="s">
        <v>43</v>
      </c>
      <c r="I42" s="21" t="s">
        <v>100</v>
      </c>
    </row>
    <row r="43" spans="2:13">
      <c r="B43" s="21">
        <v>5</v>
      </c>
      <c r="C43" s="21" t="s">
        <v>78</v>
      </c>
      <c r="D43" s="21" t="s">
        <v>77</v>
      </c>
      <c r="E43" s="21">
        <v>2113</v>
      </c>
      <c r="F43" s="70">
        <f t="shared" si="2"/>
        <v>1479.1</v>
      </c>
      <c r="H43" s="21" t="s">
        <v>99</v>
      </c>
      <c r="I43" s="21">
        <v>0.7</v>
      </c>
    </row>
    <row r="44" spans="2:13">
      <c r="B44" s="21">
        <v>6</v>
      </c>
      <c r="C44" s="21" t="s">
        <v>76</v>
      </c>
      <c r="D44" s="21" t="s">
        <v>75</v>
      </c>
      <c r="E44" s="21">
        <v>1167</v>
      </c>
      <c r="F44" s="70">
        <f t="shared" si="2"/>
        <v>816.9</v>
      </c>
      <c r="H44" s="21" t="s">
        <v>98</v>
      </c>
      <c r="I44" s="21">
        <v>1.1000000000000001</v>
      </c>
    </row>
    <row r="45" spans="2:13">
      <c r="B45" s="21">
        <v>7</v>
      </c>
      <c r="C45" s="21" t="s">
        <v>74</v>
      </c>
      <c r="D45" s="21" t="s">
        <v>73</v>
      </c>
      <c r="E45" s="21">
        <v>9823</v>
      </c>
      <c r="F45" s="70">
        <f t="shared" si="2"/>
        <v>10805.300000000001</v>
      </c>
    </row>
    <row r="46" spans="2:13">
      <c r="B46" s="21">
        <v>8</v>
      </c>
      <c r="C46" s="21" t="s">
        <v>72</v>
      </c>
      <c r="D46" s="21" t="s">
        <v>71</v>
      </c>
      <c r="E46" s="21">
        <v>3421</v>
      </c>
      <c r="F46" s="70">
        <f t="shared" si="2"/>
        <v>2394.6999999999998</v>
      </c>
    </row>
    <row r="47" spans="2:13">
      <c r="B47" s="21">
        <v>9</v>
      </c>
      <c r="C47" s="21" t="s">
        <v>70</v>
      </c>
      <c r="D47" s="21" t="s">
        <v>69</v>
      </c>
      <c r="E47" s="21">
        <v>7654</v>
      </c>
      <c r="F47" s="70">
        <f t="shared" si="2"/>
        <v>8419.4000000000015</v>
      </c>
    </row>
    <row r="48" spans="2:13">
      <c r="B48" s="21">
        <v>10</v>
      </c>
      <c r="C48" s="21" t="s">
        <v>68</v>
      </c>
      <c r="D48" s="21" t="s">
        <v>67</v>
      </c>
      <c r="E48" s="21">
        <v>2351</v>
      </c>
      <c r="F48" s="70">
        <f t="shared" si="2"/>
        <v>1645.6999999999998</v>
      </c>
    </row>
    <row r="49" spans="2:6">
      <c r="B49" s="21">
        <v>11</v>
      </c>
      <c r="C49" s="21" t="s">
        <v>66</v>
      </c>
      <c r="D49" s="21" t="s">
        <v>65</v>
      </c>
      <c r="E49" s="21">
        <v>9567</v>
      </c>
      <c r="F49" s="70">
        <f t="shared" si="2"/>
        <v>10523.7</v>
      </c>
    </row>
    <row r="50" spans="2:6">
      <c r="B50" s="21">
        <v>12</v>
      </c>
      <c r="C50" s="21" t="s">
        <v>64</v>
      </c>
      <c r="D50" s="21" t="s">
        <v>63</v>
      </c>
      <c r="E50" s="21">
        <v>5765</v>
      </c>
      <c r="F50" s="70">
        <f t="shared" si="2"/>
        <v>6341.5000000000009</v>
      </c>
    </row>
    <row r="51" spans="2:6">
      <c r="B51" s="21">
        <v>13</v>
      </c>
      <c r="C51" s="21" t="s">
        <v>62</v>
      </c>
      <c r="D51" s="21" t="s">
        <v>61</v>
      </c>
      <c r="E51" s="21">
        <v>4706</v>
      </c>
      <c r="F51" s="70">
        <f t="shared" si="2"/>
        <v>3294.2</v>
      </c>
    </row>
    <row r="52" spans="2:6">
      <c r="B52" s="21">
        <v>14</v>
      </c>
      <c r="C52" s="21" t="s">
        <v>60</v>
      </c>
      <c r="D52" s="21" t="s">
        <v>59</v>
      </c>
      <c r="E52" s="21">
        <v>9887</v>
      </c>
      <c r="F52" s="70">
        <f t="shared" si="2"/>
        <v>10875.7</v>
      </c>
    </row>
    <row r="53" spans="2:6">
      <c r="B53" s="21">
        <v>15</v>
      </c>
      <c r="C53" s="21" t="s">
        <v>58</v>
      </c>
      <c r="D53" s="21" t="s">
        <v>57</v>
      </c>
      <c r="E53" s="21">
        <v>2342</v>
      </c>
      <c r="F53" s="70">
        <f t="shared" si="2"/>
        <v>1639.3999999999999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687CA-FA6E-45C0-8E6B-EE7639FCFD17}">
  <dimension ref="A1:F27"/>
  <sheetViews>
    <sheetView workbookViewId="0">
      <selection sqref="A1:F1"/>
    </sheetView>
  </sheetViews>
  <sheetFormatPr defaultColWidth="11.5703125" defaultRowHeight="12.75"/>
  <cols>
    <col min="1" max="1" width="17.85546875" style="1" customWidth="1"/>
    <col min="2" max="2" width="8.5703125" style="1" customWidth="1"/>
    <col min="3" max="6" width="12.42578125" style="1" customWidth="1"/>
    <col min="7" max="16384" width="11.5703125" style="1"/>
  </cols>
  <sheetData>
    <row r="1" spans="1:6" ht="15.75">
      <c r="A1" s="90" t="s">
        <v>303</v>
      </c>
      <c r="B1" s="90"/>
      <c r="C1" s="90"/>
      <c r="D1" s="90"/>
      <c r="E1" s="90"/>
      <c r="F1" s="90"/>
    </row>
    <row r="3" spans="1:6">
      <c r="A3" s="1" t="s">
        <v>109</v>
      </c>
      <c r="B3" s="1">
        <v>100000</v>
      </c>
    </row>
    <row r="4" spans="1:6">
      <c r="A4" s="1" t="s">
        <v>47</v>
      </c>
      <c r="B4" s="12">
        <v>7.0000000000000007E-2</v>
      </c>
    </row>
    <row r="5" spans="1:6">
      <c r="A5" s="1" t="s">
        <v>304</v>
      </c>
      <c r="B5" s="1">
        <v>10000</v>
      </c>
    </row>
    <row r="7" spans="1:6">
      <c r="B7" s="7" t="s">
        <v>108</v>
      </c>
      <c r="C7" s="7" t="s">
        <v>304</v>
      </c>
      <c r="D7" s="7" t="s">
        <v>307</v>
      </c>
      <c r="E7" s="7" t="s">
        <v>308</v>
      </c>
      <c r="F7" s="24" t="s">
        <v>309</v>
      </c>
    </row>
    <row r="8" spans="1:6">
      <c r="B8" s="63">
        <v>1</v>
      </c>
      <c r="C8" s="71">
        <f>$B$5</f>
        <v>10000</v>
      </c>
      <c r="D8" s="71">
        <f>$B$3*$B$4</f>
        <v>7000.0000000000009</v>
      </c>
      <c r="E8" s="71">
        <f>$B$3-C8</f>
        <v>90000</v>
      </c>
      <c r="F8" s="71">
        <f t="shared" ref="F8:F27" si="0">C8+D8</f>
        <v>17000</v>
      </c>
    </row>
    <row r="9" spans="1:6">
      <c r="B9" s="63">
        <v>2</v>
      </c>
      <c r="C9" s="71">
        <f t="shared" ref="C9:C27" si="1">IF(E8&lt;$B$5,E8,$B$5)</f>
        <v>10000</v>
      </c>
      <c r="D9" s="71">
        <f t="shared" ref="D9:D27" si="2">E8*$B$4</f>
        <v>6300.0000000000009</v>
      </c>
      <c r="E9" s="71">
        <f t="shared" ref="E9:E27" si="3">E8-C9</f>
        <v>80000</v>
      </c>
      <c r="F9" s="71">
        <f t="shared" si="0"/>
        <v>16300</v>
      </c>
    </row>
    <row r="10" spans="1:6">
      <c r="B10" s="63">
        <v>3</v>
      </c>
      <c r="C10" s="71">
        <f t="shared" si="1"/>
        <v>10000</v>
      </c>
      <c r="D10" s="71">
        <f t="shared" si="2"/>
        <v>5600.0000000000009</v>
      </c>
      <c r="E10" s="71">
        <f t="shared" si="3"/>
        <v>70000</v>
      </c>
      <c r="F10" s="71">
        <f t="shared" si="0"/>
        <v>15600</v>
      </c>
    </row>
    <row r="11" spans="1:6">
      <c r="B11" s="63">
        <v>4</v>
      </c>
      <c r="C11" s="71">
        <f t="shared" si="1"/>
        <v>10000</v>
      </c>
      <c r="D11" s="71">
        <f t="shared" si="2"/>
        <v>4900.0000000000009</v>
      </c>
      <c r="E11" s="71">
        <f t="shared" si="3"/>
        <v>60000</v>
      </c>
      <c r="F11" s="71">
        <f t="shared" si="0"/>
        <v>14900</v>
      </c>
    </row>
    <row r="12" spans="1:6">
      <c r="B12" s="63">
        <v>5</v>
      </c>
      <c r="C12" s="71">
        <f t="shared" si="1"/>
        <v>10000</v>
      </c>
      <c r="D12" s="71">
        <f t="shared" si="2"/>
        <v>4200</v>
      </c>
      <c r="E12" s="71">
        <f t="shared" si="3"/>
        <v>50000</v>
      </c>
      <c r="F12" s="71">
        <f t="shared" si="0"/>
        <v>14200</v>
      </c>
    </row>
    <row r="13" spans="1:6">
      <c r="B13" s="63">
        <v>6</v>
      </c>
      <c r="C13" s="71">
        <f t="shared" si="1"/>
        <v>10000</v>
      </c>
      <c r="D13" s="71">
        <f t="shared" si="2"/>
        <v>3500.0000000000005</v>
      </c>
      <c r="E13" s="71">
        <f t="shared" si="3"/>
        <v>40000</v>
      </c>
      <c r="F13" s="71">
        <f t="shared" si="0"/>
        <v>13500</v>
      </c>
    </row>
    <row r="14" spans="1:6">
      <c r="B14" s="63">
        <v>7</v>
      </c>
      <c r="C14" s="71">
        <f t="shared" si="1"/>
        <v>10000</v>
      </c>
      <c r="D14" s="71">
        <f t="shared" si="2"/>
        <v>2800.0000000000005</v>
      </c>
      <c r="E14" s="71">
        <f t="shared" si="3"/>
        <v>30000</v>
      </c>
      <c r="F14" s="71">
        <f t="shared" si="0"/>
        <v>12800</v>
      </c>
    </row>
    <row r="15" spans="1:6">
      <c r="B15" s="63">
        <v>8</v>
      </c>
      <c r="C15" s="71">
        <f t="shared" si="1"/>
        <v>10000</v>
      </c>
      <c r="D15" s="71">
        <f t="shared" si="2"/>
        <v>2100</v>
      </c>
      <c r="E15" s="71">
        <f t="shared" si="3"/>
        <v>20000</v>
      </c>
      <c r="F15" s="71">
        <f t="shared" si="0"/>
        <v>12100</v>
      </c>
    </row>
    <row r="16" spans="1:6">
      <c r="B16" s="63">
        <v>9</v>
      </c>
      <c r="C16" s="71">
        <f t="shared" si="1"/>
        <v>10000</v>
      </c>
      <c r="D16" s="71">
        <f t="shared" si="2"/>
        <v>1400.0000000000002</v>
      </c>
      <c r="E16" s="71">
        <f t="shared" si="3"/>
        <v>10000</v>
      </c>
      <c r="F16" s="71">
        <f t="shared" si="0"/>
        <v>11400</v>
      </c>
    </row>
    <row r="17" spans="2:6">
      <c r="B17" s="63">
        <v>10</v>
      </c>
      <c r="C17" s="71">
        <f t="shared" si="1"/>
        <v>10000</v>
      </c>
      <c r="D17" s="71">
        <f t="shared" si="2"/>
        <v>700.00000000000011</v>
      </c>
      <c r="E17" s="71">
        <f t="shared" si="3"/>
        <v>0</v>
      </c>
      <c r="F17" s="71">
        <f t="shared" si="0"/>
        <v>10700</v>
      </c>
    </row>
    <row r="18" spans="2:6">
      <c r="B18" s="63">
        <v>11</v>
      </c>
      <c r="C18" s="71">
        <f t="shared" si="1"/>
        <v>0</v>
      </c>
      <c r="D18" s="71">
        <f t="shared" si="2"/>
        <v>0</v>
      </c>
      <c r="E18" s="71">
        <f t="shared" si="3"/>
        <v>0</v>
      </c>
      <c r="F18" s="71">
        <f t="shared" si="0"/>
        <v>0</v>
      </c>
    </row>
    <row r="19" spans="2:6">
      <c r="B19" s="63">
        <v>12</v>
      </c>
      <c r="C19" s="71">
        <f t="shared" si="1"/>
        <v>0</v>
      </c>
      <c r="D19" s="71">
        <f t="shared" si="2"/>
        <v>0</v>
      </c>
      <c r="E19" s="71">
        <f t="shared" si="3"/>
        <v>0</v>
      </c>
      <c r="F19" s="71">
        <f t="shared" si="0"/>
        <v>0</v>
      </c>
    </row>
    <row r="20" spans="2:6">
      <c r="B20" s="63">
        <v>13</v>
      </c>
      <c r="C20" s="71">
        <f t="shared" si="1"/>
        <v>0</v>
      </c>
      <c r="D20" s="71">
        <f t="shared" si="2"/>
        <v>0</v>
      </c>
      <c r="E20" s="71">
        <f t="shared" si="3"/>
        <v>0</v>
      </c>
      <c r="F20" s="71">
        <f t="shared" si="0"/>
        <v>0</v>
      </c>
    </row>
    <row r="21" spans="2:6">
      <c r="B21" s="63">
        <v>14</v>
      </c>
      <c r="C21" s="71">
        <f t="shared" si="1"/>
        <v>0</v>
      </c>
      <c r="D21" s="71">
        <f t="shared" si="2"/>
        <v>0</v>
      </c>
      <c r="E21" s="71">
        <f t="shared" si="3"/>
        <v>0</v>
      </c>
      <c r="F21" s="71">
        <f t="shared" si="0"/>
        <v>0</v>
      </c>
    </row>
    <row r="22" spans="2:6">
      <c r="B22" s="63">
        <v>15</v>
      </c>
      <c r="C22" s="71">
        <f t="shared" si="1"/>
        <v>0</v>
      </c>
      <c r="D22" s="71">
        <f t="shared" si="2"/>
        <v>0</v>
      </c>
      <c r="E22" s="71">
        <f t="shared" si="3"/>
        <v>0</v>
      </c>
      <c r="F22" s="71">
        <f t="shared" si="0"/>
        <v>0</v>
      </c>
    </row>
    <row r="23" spans="2:6">
      <c r="B23" s="63">
        <v>16</v>
      </c>
      <c r="C23" s="71">
        <f t="shared" si="1"/>
        <v>0</v>
      </c>
      <c r="D23" s="71">
        <f t="shared" si="2"/>
        <v>0</v>
      </c>
      <c r="E23" s="71">
        <f t="shared" si="3"/>
        <v>0</v>
      </c>
      <c r="F23" s="71">
        <f t="shared" si="0"/>
        <v>0</v>
      </c>
    </row>
    <row r="24" spans="2:6">
      <c r="B24" s="63">
        <v>17</v>
      </c>
      <c r="C24" s="71">
        <f t="shared" si="1"/>
        <v>0</v>
      </c>
      <c r="D24" s="71">
        <f t="shared" si="2"/>
        <v>0</v>
      </c>
      <c r="E24" s="71">
        <f t="shared" si="3"/>
        <v>0</v>
      </c>
      <c r="F24" s="71">
        <f t="shared" si="0"/>
        <v>0</v>
      </c>
    </row>
    <row r="25" spans="2:6">
      <c r="B25" s="63">
        <v>18</v>
      </c>
      <c r="C25" s="71">
        <f t="shared" si="1"/>
        <v>0</v>
      </c>
      <c r="D25" s="71">
        <f t="shared" si="2"/>
        <v>0</v>
      </c>
      <c r="E25" s="71">
        <f t="shared" si="3"/>
        <v>0</v>
      </c>
      <c r="F25" s="71">
        <f t="shared" si="0"/>
        <v>0</v>
      </c>
    </row>
    <row r="26" spans="2:6">
      <c r="B26" s="63">
        <v>19</v>
      </c>
      <c r="C26" s="71">
        <f t="shared" si="1"/>
        <v>0</v>
      </c>
      <c r="D26" s="71">
        <f t="shared" si="2"/>
        <v>0</v>
      </c>
      <c r="E26" s="71">
        <f t="shared" si="3"/>
        <v>0</v>
      </c>
      <c r="F26" s="71">
        <f t="shared" si="0"/>
        <v>0</v>
      </c>
    </row>
    <row r="27" spans="2:6">
      <c r="B27" s="63">
        <v>20</v>
      </c>
      <c r="C27" s="71">
        <f t="shared" si="1"/>
        <v>0</v>
      </c>
      <c r="D27" s="71">
        <f t="shared" si="2"/>
        <v>0</v>
      </c>
      <c r="E27" s="71">
        <f t="shared" si="3"/>
        <v>0</v>
      </c>
      <c r="F27" s="71">
        <f t="shared" si="0"/>
        <v>0</v>
      </c>
    </row>
  </sheetData>
  <mergeCells count="1">
    <mergeCell ref="A1:F1"/>
  </mergeCells>
  <pageMargins left="0.78740157499999996" right="0.78740157499999996" top="0.984251969" bottom="0.984251969" header="0.4921259845" footer="0.492125984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31376-0D00-481A-83FE-E7A8F20E31B1}">
  <dimension ref="A1:F28"/>
  <sheetViews>
    <sheetView workbookViewId="0">
      <selection sqref="A1:F1"/>
    </sheetView>
  </sheetViews>
  <sheetFormatPr defaultColWidth="11.5703125" defaultRowHeight="12.75"/>
  <cols>
    <col min="1" max="1" width="20.140625" style="1" customWidth="1"/>
    <col min="2" max="2" width="9.7109375" style="1" customWidth="1"/>
    <col min="3" max="6" width="12.5703125" style="1" customWidth="1"/>
    <col min="7" max="16384" width="11.5703125" style="1"/>
  </cols>
  <sheetData>
    <row r="1" spans="1:6" ht="15.75">
      <c r="A1" s="90" t="s">
        <v>110</v>
      </c>
      <c r="B1" s="90"/>
      <c r="C1" s="90"/>
      <c r="D1" s="90"/>
      <c r="E1" s="90"/>
      <c r="F1" s="90"/>
    </row>
    <row r="3" spans="1:6">
      <c r="A3" s="1" t="s">
        <v>109</v>
      </c>
      <c r="B3" s="1">
        <v>100000</v>
      </c>
    </row>
    <row r="4" spans="1:6">
      <c r="A4" s="1" t="s">
        <v>47</v>
      </c>
      <c r="B4" s="12">
        <v>7.0000000000000007E-2</v>
      </c>
    </row>
    <row r="5" spans="1:6">
      <c r="A5" s="1" t="s">
        <v>306</v>
      </c>
      <c r="B5" s="1">
        <v>10</v>
      </c>
    </row>
    <row r="6" spans="1:6">
      <c r="A6" s="1" t="s">
        <v>305</v>
      </c>
      <c r="B6" s="13">
        <f>-PMT(B4,B5,B3)</f>
        <v>14237.750272736472</v>
      </c>
    </row>
    <row r="8" spans="1:6">
      <c r="B8" s="7" t="s">
        <v>108</v>
      </c>
      <c r="C8" s="7" t="s">
        <v>304</v>
      </c>
      <c r="D8" s="7" t="s">
        <v>307</v>
      </c>
      <c r="E8" s="7" t="s">
        <v>308</v>
      </c>
      <c r="F8" s="24" t="s">
        <v>309</v>
      </c>
    </row>
    <row r="9" spans="1:6">
      <c r="B9" s="8">
        <f t="shared" ref="B9:B28" si="0">ROW()-8</f>
        <v>1</v>
      </c>
      <c r="C9" s="72">
        <f>$B$6-D9</f>
        <v>7237.7502727364708</v>
      </c>
      <c r="D9" s="72">
        <f>$B$3*$B$4</f>
        <v>7000.0000000000009</v>
      </c>
      <c r="E9" s="72">
        <f>$B$3-C9</f>
        <v>92762.249727263523</v>
      </c>
      <c r="F9" s="72">
        <f t="shared" ref="F9:F28" si="1">C9+D9</f>
        <v>14237.750272736472</v>
      </c>
    </row>
    <row r="10" spans="1:6">
      <c r="B10" s="8">
        <f t="shared" si="0"/>
        <v>2</v>
      </c>
      <c r="C10" s="72">
        <f t="shared" ref="C10:C28" si="2">IF(E9=0,0,$B$6-D10)</f>
        <v>7744.3927918280242</v>
      </c>
      <c r="D10" s="72">
        <f t="shared" ref="D10:D28" si="3">E9*$B$4</f>
        <v>6493.3574809084475</v>
      </c>
      <c r="E10" s="72">
        <f t="shared" ref="E10:E28" si="4">E9-C10</f>
        <v>85017.856935435499</v>
      </c>
      <c r="F10" s="72">
        <f t="shared" si="1"/>
        <v>14237.750272736472</v>
      </c>
    </row>
    <row r="11" spans="1:6">
      <c r="B11" s="8">
        <f t="shared" si="0"/>
        <v>3</v>
      </c>
      <c r="C11" s="72">
        <f t="shared" si="2"/>
        <v>8286.5002872559853</v>
      </c>
      <c r="D11" s="72">
        <f t="shared" si="3"/>
        <v>5951.2499854804855</v>
      </c>
      <c r="E11" s="72">
        <f t="shared" si="4"/>
        <v>76731.356648179513</v>
      </c>
      <c r="F11" s="72">
        <f t="shared" si="1"/>
        <v>14237.75027273647</v>
      </c>
    </row>
    <row r="12" spans="1:6">
      <c r="B12" s="8">
        <f t="shared" si="0"/>
        <v>4</v>
      </c>
      <c r="C12" s="72">
        <f t="shared" si="2"/>
        <v>8866.5553073639057</v>
      </c>
      <c r="D12" s="72">
        <f t="shared" si="3"/>
        <v>5371.194965372566</v>
      </c>
      <c r="E12" s="72">
        <f t="shared" si="4"/>
        <v>67864.801340815611</v>
      </c>
      <c r="F12" s="72">
        <f t="shared" si="1"/>
        <v>14237.750272736472</v>
      </c>
    </row>
    <row r="13" spans="1:6">
      <c r="B13" s="8">
        <f t="shared" si="0"/>
        <v>5</v>
      </c>
      <c r="C13" s="72">
        <f t="shared" si="2"/>
        <v>9487.2141788793779</v>
      </c>
      <c r="D13" s="72">
        <f t="shared" si="3"/>
        <v>4750.536093857093</v>
      </c>
      <c r="E13" s="72">
        <f t="shared" si="4"/>
        <v>58377.58716193623</v>
      </c>
      <c r="F13" s="72">
        <f t="shared" si="1"/>
        <v>14237.75027273647</v>
      </c>
    </row>
    <row r="14" spans="1:6">
      <c r="B14" s="8">
        <f t="shared" si="0"/>
        <v>6</v>
      </c>
      <c r="C14" s="72">
        <f t="shared" si="2"/>
        <v>10151.319171400935</v>
      </c>
      <c r="D14" s="72">
        <f t="shared" si="3"/>
        <v>4086.4311013355364</v>
      </c>
      <c r="E14" s="72">
        <f t="shared" si="4"/>
        <v>48226.267990535292</v>
      </c>
      <c r="F14" s="72">
        <f t="shared" si="1"/>
        <v>14237.750272736472</v>
      </c>
    </row>
    <row r="15" spans="1:6">
      <c r="B15" s="8">
        <f t="shared" si="0"/>
        <v>7</v>
      </c>
      <c r="C15" s="72">
        <f t="shared" si="2"/>
        <v>10861.911513399002</v>
      </c>
      <c r="D15" s="72">
        <f t="shared" si="3"/>
        <v>3375.8387593374709</v>
      </c>
      <c r="E15" s="72">
        <f t="shared" si="4"/>
        <v>37364.356477136287</v>
      </c>
      <c r="F15" s="72">
        <f t="shared" si="1"/>
        <v>14237.750272736474</v>
      </c>
    </row>
    <row r="16" spans="1:6">
      <c r="B16" s="8">
        <f t="shared" si="0"/>
        <v>8</v>
      </c>
      <c r="C16" s="72">
        <f t="shared" si="2"/>
        <v>11622.245319336931</v>
      </c>
      <c r="D16" s="72">
        <f t="shared" si="3"/>
        <v>2615.5049533995402</v>
      </c>
      <c r="E16" s="72">
        <f t="shared" si="4"/>
        <v>25742.111157799358</v>
      </c>
      <c r="F16" s="72">
        <f t="shared" si="1"/>
        <v>14237.750272736472</v>
      </c>
    </row>
    <row r="17" spans="2:6">
      <c r="B17" s="8">
        <f t="shared" si="0"/>
        <v>9</v>
      </c>
      <c r="C17" s="72">
        <f t="shared" si="2"/>
        <v>12435.802491690516</v>
      </c>
      <c r="D17" s="72">
        <f t="shared" si="3"/>
        <v>1801.9477810459553</v>
      </c>
      <c r="E17" s="72">
        <f t="shared" si="4"/>
        <v>13306.308666108842</v>
      </c>
      <c r="F17" s="72">
        <f t="shared" si="1"/>
        <v>14237.750272736472</v>
      </c>
    </row>
    <row r="18" spans="2:6">
      <c r="B18" s="8">
        <f t="shared" si="0"/>
        <v>10</v>
      </c>
      <c r="C18" s="72">
        <f t="shared" si="2"/>
        <v>13306.308666108853</v>
      </c>
      <c r="D18" s="72">
        <f t="shared" si="3"/>
        <v>931.44160662761897</v>
      </c>
      <c r="E18" s="72">
        <f t="shared" si="4"/>
        <v>0</v>
      </c>
      <c r="F18" s="72">
        <f t="shared" si="1"/>
        <v>14237.750272736472</v>
      </c>
    </row>
    <row r="19" spans="2:6">
      <c r="B19" s="8">
        <f t="shared" si="0"/>
        <v>11</v>
      </c>
      <c r="C19" s="72">
        <f t="shared" si="2"/>
        <v>0</v>
      </c>
      <c r="D19" s="72">
        <f t="shared" si="3"/>
        <v>0</v>
      </c>
      <c r="E19" s="72">
        <f t="shared" si="4"/>
        <v>0</v>
      </c>
      <c r="F19" s="72">
        <f t="shared" si="1"/>
        <v>0</v>
      </c>
    </row>
    <row r="20" spans="2:6">
      <c r="B20" s="8">
        <f t="shared" si="0"/>
        <v>12</v>
      </c>
      <c r="C20" s="72">
        <f t="shared" si="2"/>
        <v>0</v>
      </c>
      <c r="D20" s="72">
        <f t="shared" si="3"/>
        <v>0</v>
      </c>
      <c r="E20" s="72">
        <f t="shared" si="4"/>
        <v>0</v>
      </c>
      <c r="F20" s="72">
        <f t="shared" si="1"/>
        <v>0</v>
      </c>
    </row>
    <row r="21" spans="2:6">
      <c r="B21" s="8">
        <f t="shared" si="0"/>
        <v>13</v>
      </c>
      <c r="C21" s="72">
        <f t="shared" si="2"/>
        <v>0</v>
      </c>
      <c r="D21" s="72">
        <f t="shared" si="3"/>
        <v>0</v>
      </c>
      <c r="E21" s="72">
        <f t="shared" si="4"/>
        <v>0</v>
      </c>
      <c r="F21" s="72">
        <f t="shared" si="1"/>
        <v>0</v>
      </c>
    </row>
    <row r="22" spans="2:6">
      <c r="B22" s="8">
        <f t="shared" si="0"/>
        <v>14</v>
      </c>
      <c r="C22" s="72">
        <f t="shared" si="2"/>
        <v>0</v>
      </c>
      <c r="D22" s="72">
        <f t="shared" si="3"/>
        <v>0</v>
      </c>
      <c r="E22" s="72">
        <f t="shared" si="4"/>
        <v>0</v>
      </c>
      <c r="F22" s="72">
        <f t="shared" si="1"/>
        <v>0</v>
      </c>
    </row>
    <row r="23" spans="2:6">
      <c r="B23" s="8">
        <f t="shared" si="0"/>
        <v>15</v>
      </c>
      <c r="C23" s="72">
        <f t="shared" si="2"/>
        <v>0</v>
      </c>
      <c r="D23" s="72">
        <f t="shared" si="3"/>
        <v>0</v>
      </c>
      <c r="E23" s="72">
        <f t="shared" si="4"/>
        <v>0</v>
      </c>
      <c r="F23" s="72">
        <f t="shared" si="1"/>
        <v>0</v>
      </c>
    </row>
    <row r="24" spans="2:6">
      <c r="B24" s="8">
        <f t="shared" si="0"/>
        <v>16</v>
      </c>
      <c r="C24" s="72">
        <f t="shared" si="2"/>
        <v>0</v>
      </c>
      <c r="D24" s="72">
        <f t="shared" si="3"/>
        <v>0</v>
      </c>
      <c r="E24" s="72">
        <f t="shared" si="4"/>
        <v>0</v>
      </c>
      <c r="F24" s="72">
        <f t="shared" si="1"/>
        <v>0</v>
      </c>
    </row>
    <row r="25" spans="2:6">
      <c r="B25" s="8">
        <f t="shared" si="0"/>
        <v>17</v>
      </c>
      <c r="C25" s="72">
        <f t="shared" si="2"/>
        <v>0</v>
      </c>
      <c r="D25" s="72">
        <f t="shared" si="3"/>
        <v>0</v>
      </c>
      <c r="E25" s="72">
        <f t="shared" si="4"/>
        <v>0</v>
      </c>
      <c r="F25" s="72">
        <f t="shared" si="1"/>
        <v>0</v>
      </c>
    </row>
    <row r="26" spans="2:6">
      <c r="B26" s="8">
        <f t="shared" si="0"/>
        <v>18</v>
      </c>
      <c r="C26" s="72">
        <f t="shared" si="2"/>
        <v>0</v>
      </c>
      <c r="D26" s="72">
        <f t="shared" si="3"/>
        <v>0</v>
      </c>
      <c r="E26" s="72">
        <f t="shared" si="4"/>
        <v>0</v>
      </c>
      <c r="F26" s="72">
        <f t="shared" si="1"/>
        <v>0</v>
      </c>
    </row>
    <row r="27" spans="2:6">
      <c r="B27" s="8">
        <f t="shared" si="0"/>
        <v>19</v>
      </c>
      <c r="C27" s="72">
        <f t="shared" si="2"/>
        <v>0</v>
      </c>
      <c r="D27" s="72">
        <f t="shared" si="3"/>
        <v>0</v>
      </c>
      <c r="E27" s="72">
        <f t="shared" si="4"/>
        <v>0</v>
      </c>
      <c r="F27" s="72">
        <f t="shared" si="1"/>
        <v>0</v>
      </c>
    </row>
    <row r="28" spans="2:6">
      <c r="B28" s="8">
        <f t="shared" si="0"/>
        <v>20</v>
      </c>
      <c r="C28" s="72">
        <f t="shared" si="2"/>
        <v>0</v>
      </c>
      <c r="D28" s="72">
        <f t="shared" si="3"/>
        <v>0</v>
      </c>
      <c r="E28" s="72">
        <f t="shared" si="4"/>
        <v>0</v>
      </c>
      <c r="F28" s="72">
        <f t="shared" si="1"/>
        <v>0</v>
      </c>
    </row>
  </sheetData>
  <mergeCells count="1">
    <mergeCell ref="A1:F1"/>
  </mergeCells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0B12-52CD-4A36-B492-D418C5927BF6}">
  <dimension ref="A1:D5"/>
  <sheetViews>
    <sheetView workbookViewId="0"/>
  </sheetViews>
  <sheetFormatPr defaultColWidth="9.140625" defaultRowHeight="12.75"/>
  <cols>
    <col min="1" max="1" width="11.5703125" style="1" customWidth="1"/>
    <col min="2" max="2" width="13.140625" style="1" customWidth="1"/>
    <col min="3" max="3" width="17" style="1" customWidth="1"/>
    <col min="4" max="4" width="27" style="1" customWidth="1"/>
    <col min="5" max="16384" width="9.140625" style="1"/>
  </cols>
  <sheetData>
    <row r="1" spans="1:4">
      <c r="A1" s="28" t="s">
        <v>114</v>
      </c>
      <c r="B1" s="28" t="s">
        <v>113</v>
      </c>
      <c r="C1" s="28" t="s">
        <v>112</v>
      </c>
      <c r="D1" s="28" t="s">
        <v>111</v>
      </c>
    </row>
    <row r="2" spans="1:4">
      <c r="A2" s="27">
        <v>1</v>
      </c>
      <c r="B2" s="27">
        <v>49</v>
      </c>
      <c r="C2" s="27">
        <v>13</v>
      </c>
      <c r="D2" s="73" t="str">
        <f>IF(B2&lt;50,"failed",IF(C2&lt;10,"failed (because of quorum)","passed"))</f>
        <v>failed</v>
      </c>
    </row>
    <row r="3" spans="1:4">
      <c r="A3" s="27">
        <v>2</v>
      </c>
      <c r="B3" s="27">
        <v>68</v>
      </c>
      <c r="C3" s="27">
        <v>15</v>
      </c>
      <c r="D3" s="73" t="str">
        <f>IF(B3&lt;50,"failed",IF(C3&lt;10,"failed (because of quorum)","passed"))</f>
        <v>passed</v>
      </c>
    </row>
    <row r="4" spans="1:4">
      <c r="A4" s="27">
        <v>3</v>
      </c>
      <c r="B4" s="27">
        <v>89</v>
      </c>
      <c r="C4" s="27">
        <v>8</v>
      </c>
      <c r="D4" s="73" t="str">
        <f>IF(B4&lt;50,"failed",IF(C4&lt;10,"failed (because of quorum)","passed"))</f>
        <v>failed (because of quorum)</v>
      </c>
    </row>
    <row r="5" spans="1:4">
      <c r="A5" s="27">
        <v>4</v>
      </c>
      <c r="B5" s="27">
        <v>79</v>
      </c>
      <c r="C5" s="27">
        <v>12</v>
      </c>
      <c r="D5" s="73" t="str">
        <f>IF(B5&lt;50,"failed",IF(C5&lt;10,"failed (because of quorum)","passed"))</f>
        <v>passed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BD2A3-422D-4B7F-B5D6-E5A175779B25}">
  <dimension ref="A1:F9"/>
  <sheetViews>
    <sheetView workbookViewId="0"/>
  </sheetViews>
  <sheetFormatPr defaultRowHeight="12.75"/>
  <cols>
    <col min="1" max="1" width="9" style="1" bestFit="1" customWidth="1"/>
    <col min="2" max="2" width="11.7109375" style="1" bestFit="1" customWidth="1"/>
    <col min="3" max="3" width="7" style="1" bestFit="1" customWidth="1"/>
    <col min="4" max="4" width="3.42578125" style="1" customWidth="1"/>
    <col min="5" max="5" width="41.140625" style="1" bestFit="1" customWidth="1"/>
    <col min="6" max="6" width="17.5703125" style="1" bestFit="1" customWidth="1"/>
    <col min="7" max="16384" width="9.140625" style="1"/>
  </cols>
  <sheetData>
    <row r="1" spans="1:6">
      <c r="A1" s="29" t="s">
        <v>135</v>
      </c>
      <c r="B1" s="29" t="s">
        <v>134</v>
      </c>
      <c r="C1" s="29" t="s">
        <v>133</v>
      </c>
      <c r="E1" s="29"/>
    </row>
    <row r="2" spans="1:6">
      <c r="A2" s="1" t="s">
        <v>132</v>
      </c>
      <c r="B2" s="1" t="s">
        <v>120</v>
      </c>
      <c r="C2" s="1">
        <v>300000</v>
      </c>
      <c r="E2" s="29" t="s">
        <v>131</v>
      </c>
      <c r="F2" s="65">
        <f>COUNTIF(B2:B9,"Credit")</f>
        <v>2</v>
      </c>
    </row>
    <row r="3" spans="1:6">
      <c r="A3" s="1" t="s">
        <v>130</v>
      </c>
      <c r="B3" s="1" t="s">
        <v>120</v>
      </c>
      <c r="C3" s="1">
        <v>270000</v>
      </c>
      <c r="E3" s="29" t="s">
        <v>129</v>
      </c>
      <c r="F3" s="65">
        <f>SUMIF(B2:B9,"Credit",C2:C9)</f>
        <v>375000</v>
      </c>
    </row>
    <row r="4" spans="1:6">
      <c r="A4" s="1" t="s">
        <v>128</v>
      </c>
      <c r="B4" s="1" t="s">
        <v>115</v>
      </c>
      <c r="C4" s="1">
        <v>180000</v>
      </c>
      <c r="E4" s="29" t="s">
        <v>127</v>
      </c>
      <c r="F4" s="65">
        <f>AVERAGEIF(B2:B9,"Credit",C2:C9)</f>
        <v>187500</v>
      </c>
    </row>
    <row r="5" spans="1:6">
      <c r="A5" s="1" t="s">
        <v>126</v>
      </c>
      <c r="B5" s="1" t="s">
        <v>117</v>
      </c>
      <c r="C5" s="1">
        <v>235000</v>
      </c>
      <c r="E5" s="29" t="s">
        <v>125</v>
      </c>
      <c r="F5" s="65">
        <f>COUNTIF(C2:C9,"&lt;200000")</f>
        <v>3</v>
      </c>
    </row>
    <row r="6" spans="1:6">
      <c r="A6" s="1" t="s">
        <v>124</v>
      </c>
      <c r="B6" s="1" t="s">
        <v>123</v>
      </c>
      <c r="C6" s="1">
        <v>150000</v>
      </c>
      <c r="E6" s="29" t="s">
        <v>122</v>
      </c>
      <c r="F6" s="65">
        <f>SUMIF(C2:C9,"&lt;200000",C2:C9)</f>
        <v>525000</v>
      </c>
    </row>
    <row r="7" spans="1:6">
      <c r="A7" s="1" t="s">
        <v>121</v>
      </c>
      <c r="B7" s="1" t="s">
        <v>120</v>
      </c>
      <c r="C7" s="1">
        <v>420000</v>
      </c>
      <c r="E7" s="29" t="s">
        <v>119</v>
      </c>
      <c r="F7" s="65">
        <f>AVERAGEIF(C2:C9,"&lt;200000",C2:C9)</f>
        <v>175000</v>
      </c>
    </row>
    <row r="8" spans="1:6">
      <c r="A8" s="1" t="s">
        <v>118</v>
      </c>
      <c r="B8" s="1" t="s">
        <v>117</v>
      </c>
      <c r="C8" s="1">
        <v>305000</v>
      </c>
    </row>
    <row r="9" spans="1:6">
      <c r="A9" s="1" t="s">
        <v>116</v>
      </c>
      <c r="B9" s="1" t="s">
        <v>115</v>
      </c>
      <c r="C9" s="1">
        <v>195000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A96FD-68B2-4D98-B277-71BD957EAE95}">
  <dimension ref="B1:H28"/>
  <sheetViews>
    <sheetView workbookViewId="0"/>
  </sheetViews>
  <sheetFormatPr defaultColWidth="11.42578125" defaultRowHeight="12.75"/>
  <cols>
    <col min="1" max="1" width="11.42578125" style="1"/>
    <col min="2" max="2" width="12.7109375" style="1" customWidth="1"/>
    <col min="3" max="5" width="11.42578125" style="1"/>
    <col min="6" max="6" width="12.42578125" style="1" customWidth="1"/>
    <col min="7" max="7" width="10.85546875" style="1" customWidth="1"/>
    <col min="8" max="16384" width="11.42578125" style="1"/>
  </cols>
  <sheetData>
    <row r="1" spans="2:8" ht="15.75">
      <c r="B1" s="86" t="s">
        <v>147</v>
      </c>
      <c r="C1" s="86"/>
    </row>
    <row r="2" spans="2:8">
      <c r="B2" s="29" t="s">
        <v>146</v>
      </c>
      <c r="C2" s="29" t="s">
        <v>145</v>
      </c>
      <c r="H2" s="30"/>
    </row>
    <row r="3" spans="2:8">
      <c r="B3" s="1" t="s">
        <v>140</v>
      </c>
      <c r="C3" s="1">
        <v>1.25</v>
      </c>
    </row>
    <row r="4" spans="2:8">
      <c r="B4" s="1" t="s">
        <v>139</v>
      </c>
      <c r="C4" s="1">
        <v>1.5</v>
      </c>
    </row>
    <row r="5" spans="2:8">
      <c r="B5" s="1" t="s">
        <v>137</v>
      </c>
      <c r="C5" s="1">
        <v>2.5</v>
      </c>
      <c r="H5" s="29"/>
    </row>
    <row r="6" spans="2:8">
      <c r="B6" s="1" t="s">
        <v>138</v>
      </c>
      <c r="C6" s="1">
        <v>0.75</v>
      </c>
    </row>
    <row r="7" spans="2:8" ht="15" customHeight="1">
      <c r="B7" s="1" t="s">
        <v>136</v>
      </c>
      <c r="C7" s="1">
        <v>1.75</v>
      </c>
    </row>
    <row r="9" spans="2:8" ht="15.75">
      <c r="C9" s="86" t="s">
        <v>43</v>
      </c>
      <c r="D9" s="86"/>
      <c r="E9" s="86"/>
      <c r="F9" s="86"/>
    </row>
    <row r="10" spans="2:8">
      <c r="C10" s="29" t="s">
        <v>144</v>
      </c>
      <c r="D10" s="29" t="s">
        <v>143</v>
      </c>
      <c r="E10" s="29" t="s">
        <v>142</v>
      </c>
      <c r="F10" s="29" t="s">
        <v>141</v>
      </c>
    </row>
    <row r="11" spans="2:8">
      <c r="C11" s="1" t="s">
        <v>140</v>
      </c>
      <c r="D11" s="1">
        <v>1</v>
      </c>
      <c r="E11" s="65">
        <f t="shared" ref="E11:E28" si="0">VLOOKUP(C11,$B$3:$C$7,2,FALSE)</f>
        <v>1.25</v>
      </c>
      <c r="F11" s="65">
        <f t="shared" ref="F11:F28" si="1">D11*E11</f>
        <v>1.25</v>
      </c>
    </row>
    <row r="12" spans="2:8">
      <c r="C12" s="1" t="s">
        <v>138</v>
      </c>
      <c r="D12" s="1">
        <v>2</v>
      </c>
      <c r="E12" s="65">
        <f t="shared" si="0"/>
        <v>0.75</v>
      </c>
      <c r="F12" s="65">
        <f t="shared" si="1"/>
        <v>1.5</v>
      </c>
    </row>
    <row r="13" spans="2:8">
      <c r="C13" s="1" t="s">
        <v>139</v>
      </c>
      <c r="D13" s="1">
        <v>2</v>
      </c>
      <c r="E13" s="65">
        <f t="shared" si="0"/>
        <v>1.5</v>
      </c>
      <c r="F13" s="65">
        <f t="shared" si="1"/>
        <v>3</v>
      </c>
    </row>
    <row r="14" spans="2:8">
      <c r="C14" s="1" t="s">
        <v>140</v>
      </c>
      <c r="D14" s="1">
        <v>1</v>
      </c>
      <c r="E14" s="65">
        <f t="shared" si="0"/>
        <v>1.25</v>
      </c>
      <c r="F14" s="65">
        <f t="shared" si="1"/>
        <v>1.25</v>
      </c>
    </row>
    <row r="15" spans="2:8">
      <c r="C15" s="1" t="s">
        <v>139</v>
      </c>
      <c r="D15" s="1">
        <v>4</v>
      </c>
      <c r="E15" s="65">
        <f t="shared" si="0"/>
        <v>1.5</v>
      </c>
      <c r="F15" s="65">
        <f t="shared" si="1"/>
        <v>6</v>
      </c>
    </row>
    <row r="16" spans="2:8">
      <c r="C16" s="1" t="s">
        <v>140</v>
      </c>
      <c r="D16" s="1">
        <v>2</v>
      </c>
      <c r="E16" s="65">
        <f t="shared" si="0"/>
        <v>1.25</v>
      </c>
      <c r="F16" s="65">
        <f t="shared" si="1"/>
        <v>2.5</v>
      </c>
    </row>
    <row r="17" spans="3:6">
      <c r="C17" s="1" t="s">
        <v>137</v>
      </c>
      <c r="D17" s="1">
        <v>1</v>
      </c>
      <c r="E17" s="65">
        <f t="shared" si="0"/>
        <v>2.5</v>
      </c>
      <c r="F17" s="65">
        <f t="shared" si="1"/>
        <v>2.5</v>
      </c>
    </row>
    <row r="18" spans="3:6">
      <c r="C18" s="1" t="s">
        <v>139</v>
      </c>
      <c r="D18" s="1">
        <v>3</v>
      </c>
      <c r="E18" s="65">
        <f t="shared" si="0"/>
        <v>1.5</v>
      </c>
      <c r="F18" s="65">
        <f t="shared" si="1"/>
        <v>4.5</v>
      </c>
    </row>
    <row r="19" spans="3:6">
      <c r="C19" s="1" t="s">
        <v>138</v>
      </c>
      <c r="D19" s="1">
        <v>2</v>
      </c>
      <c r="E19" s="65">
        <f t="shared" si="0"/>
        <v>0.75</v>
      </c>
      <c r="F19" s="65">
        <f t="shared" si="1"/>
        <v>1.5</v>
      </c>
    </row>
    <row r="20" spans="3:6">
      <c r="C20" s="1" t="s">
        <v>137</v>
      </c>
      <c r="D20" s="1">
        <v>2</v>
      </c>
      <c r="E20" s="65">
        <f t="shared" si="0"/>
        <v>2.5</v>
      </c>
      <c r="F20" s="65">
        <f t="shared" si="1"/>
        <v>5</v>
      </c>
    </row>
    <row r="21" spans="3:6">
      <c r="C21" s="1" t="s">
        <v>139</v>
      </c>
      <c r="D21" s="1">
        <v>3</v>
      </c>
      <c r="E21" s="65">
        <f t="shared" si="0"/>
        <v>1.5</v>
      </c>
      <c r="F21" s="65">
        <f t="shared" si="1"/>
        <v>4.5</v>
      </c>
    </row>
    <row r="22" spans="3:6">
      <c r="C22" s="1" t="s">
        <v>139</v>
      </c>
      <c r="D22" s="1">
        <v>1</v>
      </c>
      <c r="E22" s="65">
        <f t="shared" si="0"/>
        <v>1.5</v>
      </c>
      <c r="F22" s="65">
        <f t="shared" si="1"/>
        <v>1.5</v>
      </c>
    </row>
    <row r="23" spans="3:6">
      <c r="C23" s="1" t="s">
        <v>138</v>
      </c>
      <c r="D23" s="1">
        <v>1</v>
      </c>
      <c r="E23" s="65">
        <f t="shared" si="0"/>
        <v>0.75</v>
      </c>
      <c r="F23" s="65">
        <f t="shared" si="1"/>
        <v>0.75</v>
      </c>
    </row>
    <row r="24" spans="3:6">
      <c r="C24" s="1" t="s">
        <v>136</v>
      </c>
      <c r="D24" s="1">
        <v>1</v>
      </c>
      <c r="E24" s="65">
        <f t="shared" si="0"/>
        <v>1.75</v>
      </c>
      <c r="F24" s="65">
        <f t="shared" si="1"/>
        <v>1.75</v>
      </c>
    </row>
    <row r="25" spans="3:6">
      <c r="C25" s="1" t="s">
        <v>137</v>
      </c>
      <c r="D25" s="1">
        <v>3</v>
      </c>
      <c r="E25" s="65">
        <f t="shared" si="0"/>
        <v>2.5</v>
      </c>
      <c r="F25" s="65">
        <f t="shared" si="1"/>
        <v>7.5</v>
      </c>
    </row>
    <row r="26" spans="3:6">
      <c r="C26" s="1" t="s">
        <v>138</v>
      </c>
      <c r="D26" s="1">
        <v>1</v>
      </c>
      <c r="E26" s="65">
        <f t="shared" si="0"/>
        <v>0.75</v>
      </c>
      <c r="F26" s="65">
        <f t="shared" si="1"/>
        <v>0.75</v>
      </c>
    </row>
    <row r="27" spans="3:6">
      <c r="C27" s="1" t="s">
        <v>137</v>
      </c>
      <c r="D27" s="1">
        <v>1</v>
      </c>
      <c r="E27" s="65">
        <f t="shared" si="0"/>
        <v>2.5</v>
      </c>
      <c r="F27" s="65">
        <f t="shared" si="1"/>
        <v>2.5</v>
      </c>
    </row>
    <row r="28" spans="3:6">
      <c r="C28" s="1" t="s">
        <v>136</v>
      </c>
      <c r="D28" s="1">
        <v>2</v>
      </c>
      <c r="E28" s="65">
        <f t="shared" si="0"/>
        <v>1.75</v>
      </c>
      <c r="F28" s="65">
        <f t="shared" si="1"/>
        <v>3.5</v>
      </c>
    </row>
  </sheetData>
  <mergeCells count="2">
    <mergeCell ref="B1:C1"/>
    <mergeCell ref="C9:F9"/>
  </mergeCells>
  <pageMargins left="0.78740157499999996" right="0.78740157499999996" top="0.984251969" bottom="0.984251969" header="0.4921259845" footer="0.4921259845"/>
  <pageSetup paperSize="9" orientation="portrait" copies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F274-E744-4FA0-8DE4-037864CD6E39}">
  <dimension ref="A1:E12"/>
  <sheetViews>
    <sheetView workbookViewId="0"/>
  </sheetViews>
  <sheetFormatPr defaultColWidth="11.42578125" defaultRowHeight="15"/>
  <cols>
    <col min="1" max="1" width="11.42578125" style="36"/>
    <col min="2" max="2" width="12.28515625" style="36" customWidth="1"/>
    <col min="3" max="3" width="13.28515625" style="36" customWidth="1"/>
    <col min="4" max="4" width="14.28515625" style="36" customWidth="1"/>
    <col min="5" max="16384" width="11.42578125" style="36"/>
  </cols>
  <sheetData>
    <row r="1" spans="1:5">
      <c r="A1" s="42" t="s">
        <v>135</v>
      </c>
      <c r="B1" s="42" t="s">
        <v>201</v>
      </c>
      <c r="C1" s="42" t="s">
        <v>200</v>
      </c>
      <c r="D1" s="42" t="s">
        <v>199</v>
      </c>
      <c r="E1" s="42" t="s">
        <v>178</v>
      </c>
    </row>
    <row r="2" spans="1:5">
      <c r="A2" s="41" t="s">
        <v>198</v>
      </c>
      <c r="B2" s="41">
        <v>36596</v>
      </c>
      <c r="C2" s="41" t="s">
        <v>197</v>
      </c>
      <c r="D2" s="41" t="s">
        <v>196</v>
      </c>
      <c r="E2" s="41" t="s">
        <v>195</v>
      </c>
    </row>
    <row r="3" spans="1:5">
      <c r="A3" s="41" t="s">
        <v>194</v>
      </c>
      <c r="B3" s="41">
        <v>86598</v>
      </c>
      <c r="C3" s="41" t="s">
        <v>193</v>
      </c>
      <c r="D3" s="41" t="s">
        <v>192</v>
      </c>
      <c r="E3" s="41" t="s">
        <v>191</v>
      </c>
    </row>
    <row r="4" spans="1:5">
      <c r="A4" s="41" t="s">
        <v>190</v>
      </c>
      <c r="B4" s="41">
        <v>58971</v>
      </c>
      <c r="C4" s="41" t="s">
        <v>189</v>
      </c>
      <c r="D4" s="41" t="s">
        <v>188</v>
      </c>
      <c r="E4" s="41" t="s">
        <v>187</v>
      </c>
    </row>
    <row r="5" spans="1:5">
      <c r="A5" s="41" t="s">
        <v>186</v>
      </c>
      <c r="B5" s="41">
        <v>87456</v>
      </c>
      <c r="C5" s="41" t="s">
        <v>185</v>
      </c>
      <c r="D5" s="41" t="s">
        <v>184</v>
      </c>
      <c r="E5" s="41" t="s">
        <v>183</v>
      </c>
    </row>
    <row r="6" spans="1:5" ht="15.75" thickBot="1"/>
    <row r="7" spans="1:5" ht="15.75" thickBot="1">
      <c r="B7" s="40" t="s">
        <v>182</v>
      </c>
      <c r="C7" s="38">
        <v>58971</v>
      </c>
    </row>
    <row r="8" spans="1:5" ht="15.75" thickBot="1">
      <c r="B8" s="39" t="s">
        <v>181</v>
      </c>
      <c r="C8" s="76" t="str">
        <f>_xlfn.XLOOKUP($C$7,$B$2:$B$5,$A$2:$A$5)</f>
        <v>David Eng.</v>
      </c>
    </row>
    <row r="9" spans="1:5" ht="15.75" customHeight="1" thickBot="1">
      <c r="B9" s="39" t="s">
        <v>180</v>
      </c>
      <c r="C9" s="74" t="str">
        <f>_xlfn.XLOOKUP($C$7,$B$2:$B$5,$C$2:$C$5)</f>
        <v>1200 Duvall</v>
      </c>
    </row>
    <row r="10" spans="1:5" ht="15.75" customHeight="1" thickBot="1">
      <c r="B10" s="39" t="s">
        <v>179</v>
      </c>
      <c r="C10" s="74" t="str">
        <f>_xlfn.XLOOKUP($C$7,$B$2:$B$5,$D$2:$D$5)</f>
        <v>Charleston</v>
      </c>
    </row>
    <row r="11" spans="1:5" ht="15.75" customHeight="1" thickBot="1">
      <c r="B11" s="39" t="s">
        <v>178</v>
      </c>
      <c r="C11" s="75" t="str">
        <f>_xlfn.XLOOKUP($C$7,$B$2:$B$5,$E$2:$E$5)</f>
        <v>SC 10004</v>
      </c>
    </row>
    <row r="12" spans="1:5">
      <c r="C12" s="37"/>
      <c r="D12" s="37"/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2C4E-D222-4E36-AAC4-7175E4AAF0F9}">
  <dimension ref="B2:J25"/>
  <sheetViews>
    <sheetView workbookViewId="0"/>
  </sheetViews>
  <sheetFormatPr defaultColWidth="11.42578125" defaultRowHeight="15.75"/>
  <cols>
    <col min="1" max="1" width="11.42578125" style="14"/>
    <col min="2" max="2" width="14.140625" style="14" bestFit="1" customWidth="1"/>
    <col min="3" max="6" width="11.42578125" style="14"/>
    <col min="7" max="7" width="15" style="14" customWidth="1"/>
    <col min="8" max="16384" width="11.42578125" style="14"/>
  </cols>
  <sheetData>
    <row r="2" spans="2:8">
      <c r="B2" s="78" t="s">
        <v>92</v>
      </c>
      <c r="C2" s="78" t="s">
        <v>91</v>
      </c>
      <c r="D2" s="78" t="s">
        <v>90</v>
      </c>
      <c r="E2" s="78" t="s">
        <v>43</v>
      </c>
      <c r="F2" s="78" t="s">
        <v>106</v>
      </c>
      <c r="G2" s="78" t="s">
        <v>162</v>
      </c>
      <c r="H2" s="78" t="s">
        <v>161</v>
      </c>
    </row>
    <row r="3" spans="2:8">
      <c r="B3" s="14">
        <v>1</v>
      </c>
      <c r="C3" s="14" t="s">
        <v>88</v>
      </c>
      <c r="D3" s="14" t="s">
        <v>87</v>
      </c>
      <c r="E3" s="14">
        <v>2345</v>
      </c>
      <c r="F3" s="14" t="s">
        <v>159</v>
      </c>
      <c r="G3" s="77" t="str">
        <f t="shared" ref="G3:G17" si="0">_xlfn.XLOOKUP(F3,$B$20:$B$22,$C$20:$C$22)</f>
        <v>Pen</v>
      </c>
      <c r="H3" s="77" t="str">
        <f t="shared" ref="H3:H17" si="1">_xlfn.XLOOKUP(F3,$E$20:$E$22,$F$20:$F$22)</f>
        <v>red</v>
      </c>
    </row>
    <row r="4" spans="2:8">
      <c r="B4" s="14">
        <v>2</v>
      </c>
      <c r="C4" s="14" t="s">
        <v>85</v>
      </c>
      <c r="D4" s="14" t="s">
        <v>84</v>
      </c>
      <c r="E4" s="14">
        <v>4355</v>
      </c>
      <c r="F4" s="14" t="s">
        <v>156</v>
      </c>
      <c r="G4" s="77" t="str">
        <f t="shared" si="0"/>
        <v>Cup</v>
      </c>
      <c r="H4" s="77" t="str">
        <f t="shared" si="1"/>
        <v>golden</v>
      </c>
    </row>
    <row r="5" spans="2:8">
      <c r="B5" s="14">
        <v>3</v>
      </c>
      <c r="C5" s="14" t="s">
        <v>82</v>
      </c>
      <c r="D5" s="14" t="s">
        <v>81</v>
      </c>
      <c r="E5" s="14">
        <v>6543</v>
      </c>
      <c r="F5" s="14" t="s">
        <v>153</v>
      </c>
      <c r="G5" s="77" t="str">
        <f t="shared" si="0"/>
        <v>Voucher</v>
      </c>
      <c r="H5" s="77" t="str">
        <f t="shared" si="1"/>
        <v>fancy</v>
      </c>
    </row>
    <row r="6" spans="2:8">
      <c r="B6" s="14">
        <v>4</v>
      </c>
      <c r="C6" s="14" t="s">
        <v>79</v>
      </c>
      <c r="D6" s="14" t="s">
        <v>65</v>
      </c>
      <c r="E6" s="14">
        <v>2857</v>
      </c>
      <c r="F6" s="14" t="s">
        <v>159</v>
      </c>
      <c r="G6" s="77" t="str">
        <f t="shared" si="0"/>
        <v>Pen</v>
      </c>
      <c r="H6" s="77" t="str">
        <f t="shared" si="1"/>
        <v>red</v>
      </c>
    </row>
    <row r="7" spans="2:8">
      <c r="B7" s="14">
        <v>5</v>
      </c>
      <c r="C7" s="14" t="s">
        <v>78</v>
      </c>
      <c r="D7" s="14" t="s">
        <v>77</v>
      </c>
      <c r="E7" s="14">
        <v>2113</v>
      </c>
      <c r="F7" s="14" t="s">
        <v>159</v>
      </c>
      <c r="G7" s="77" t="str">
        <f t="shared" si="0"/>
        <v>Pen</v>
      </c>
      <c r="H7" s="77" t="str">
        <f t="shared" si="1"/>
        <v>red</v>
      </c>
    </row>
    <row r="8" spans="2:8">
      <c r="B8" s="14">
        <v>6</v>
      </c>
      <c r="C8" s="14" t="s">
        <v>76</v>
      </c>
      <c r="D8" s="14" t="s">
        <v>75</v>
      </c>
      <c r="E8" s="14">
        <v>1167</v>
      </c>
      <c r="F8" s="14" t="s">
        <v>159</v>
      </c>
      <c r="G8" s="77" t="str">
        <f t="shared" si="0"/>
        <v>Pen</v>
      </c>
      <c r="H8" s="77" t="str">
        <f t="shared" si="1"/>
        <v>red</v>
      </c>
    </row>
    <row r="9" spans="2:8">
      <c r="B9" s="14">
        <v>7</v>
      </c>
      <c r="C9" s="14" t="s">
        <v>74</v>
      </c>
      <c r="D9" s="14" t="s">
        <v>73</v>
      </c>
      <c r="E9" s="14">
        <v>9823</v>
      </c>
      <c r="F9" s="14" t="s">
        <v>153</v>
      </c>
      <c r="G9" s="77" t="str">
        <f t="shared" si="0"/>
        <v>Voucher</v>
      </c>
      <c r="H9" s="77" t="str">
        <f t="shared" si="1"/>
        <v>fancy</v>
      </c>
    </row>
    <row r="10" spans="2:8">
      <c r="B10" s="14">
        <v>8</v>
      </c>
      <c r="C10" s="14" t="s">
        <v>72</v>
      </c>
      <c r="D10" s="14" t="s">
        <v>71</v>
      </c>
      <c r="E10" s="14">
        <v>3421</v>
      </c>
      <c r="F10" s="14" t="s">
        <v>156</v>
      </c>
      <c r="G10" s="77" t="str">
        <f t="shared" si="0"/>
        <v>Cup</v>
      </c>
      <c r="H10" s="77" t="str">
        <f t="shared" si="1"/>
        <v>golden</v>
      </c>
    </row>
    <row r="11" spans="2:8">
      <c r="B11" s="14">
        <v>9</v>
      </c>
      <c r="C11" s="14" t="s">
        <v>70</v>
      </c>
      <c r="D11" s="14" t="s">
        <v>69</v>
      </c>
      <c r="E11" s="14">
        <v>7654</v>
      </c>
      <c r="F11" s="14" t="s">
        <v>153</v>
      </c>
      <c r="G11" s="77" t="str">
        <f t="shared" si="0"/>
        <v>Voucher</v>
      </c>
      <c r="H11" s="77" t="str">
        <f t="shared" si="1"/>
        <v>fancy</v>
      </c>
    </row>
    <row r="12" spans="2:8">
      <c r="B12" s="14">
        <v>10</v>
      </c>
      <c r="C12" s="14" t="s">
        <v>68</v>
      </c>
      <c r="D12" s="14" t="s">
        <v>67</v>
      </c>
      <c r="E12" s="14">
        <v>2351</v>
      </c>
      <c r="F12" s="14" t="s">
        <v>159</v>
      </c>
      <c r="G12" s="77" t="str">
        <f t="shared" si="0"/>
        <v>Pen</v>
      </c>
      <c r="H12" s="77" t="str">
        <f t="shared" si="1"/>
        <v>red</v>
      </c>
    </row>
    <row r="13" spans="2:8">
      <c r="B13" s="14">
        <v>11</v>
      </c>
      <c r="C13" s="14" t="s">
        <v>66</v>
      </c>
      <c r="D13" s="14" t="s">
        <v>65</v>
      </c>
      <c r="E13" s="14">
        <v>9567</v>
      </c>
      <c r="F13" s="14" t="s">
        <v>153</v>
      </c>
      <c r="G13" s="77" t="str">
        <f t="shared" si="0"/>
        <v>Voucher</v>
      </c>
      <c r="H13" s="77" t="str">
        <f t="shared" si="1"/>
        <v>fancy</v>
      </c>
    </row>
    <row r="14" spans="2:8">
      <c r="B14" s="14">
        <v>12</v>
      </c>
      <c r="C14" s="14" t="s">
        <v>64</v>
      </c>
      <c r="D14" s="14" t="s">
        <v>63</v>
      </c>
      <c r="E14" s="14">
        <v>5765</v>
      </c>
      <c r="F14" s="14" t="s">
        <v>153</v>
      </c>
      <c r="G14" s="77" t="str">
        <f t="shared" si="0"/>
        <v>Voucher</v>
      </c>
      <c r="H14" s="77" t="str">
        <f t="shared" si="1"/>
        <v>fancy</v>
      </c>
    </row>
    <row r="15" spans="2:8">
      <c r="B15" s="14">
        <v>13</v>
      </c>
      <c r="C15" s="14" t="s">
        <v>62</v>
      </c>
      <c r="D15" s="14" t="s">
        <v>61</v>
      </c>
      <c r="E15" s="14">
        <v>4706</v>
      </c>
      <c r="F15" s="14" t="s">
        <v>156</v>
      </c>
      <c r="G15" s="77" t="str">
        <f t="shared" si="0"/>
        <v>Cup</v>
      </c>
      <c r="H15" s="77" t="str">
        <f t="shared" si="1"/>
        <v>golden</v>
      </c>
    </row>
    <row r="16" spans="2:8">
      <c r="B16" s="14">
        <v>14</v>
      </c>
      <c r="C16" s="14" t="s">
        <v>60</v>
      </c>
      <c r="D16" s="14" t="s">
        <v>59</v>
      </c>
      <c r="E16" s="14">
        <v>9887</v>
      </c>
      <c r="F16" s="14" t="s">
        <v>153</v>
      </c>
      <c r="G16" s="77" t="str">
        <f t="shared" si="0"/>
        <v>Voucher</v>
      </c>
      <c r="H16" s="77" t="str">
        <f t="shared" si="1"/>
        <v>fancy</v>
      </c>
    </row>
    <row r="17" spans="2:10">
      <c r="B17" s="14">
        <v>15</v>
      </c>
      <c r="C17" s="14" t="s">
        <v>58</v>
      </c>
      <c r="D17" s="14" t="s">
        <v>57</v>
      </c>
      <c r="E17" s="14">
        <v>2342</v>
      </c>
      <c r="F17" s="14" t="s">
        <v>159</v>
      </c>
      <c r="G17" s="77" t="str">
        <f t="shared" si="0"/>
        <v>Pen</v>
      </c>
      <c r="H17" s="77" t="str">
        <f t="shared" si="1"/>
        <v>red</v>
      </c>
    </row>
    <row r="19" spans="2:10">
      <c r="B19" s="78" t="s">
        <v>162</v>
      </c>
      <c r="E19" s="78" t="s">
        <v>161</v>
      </c>
    </row>
    <row r="20" spans="2:10">
      <c r="B20" s="14" t="s">
        <v>159</v>
      </c>
      <c r="C20" s="14" t="s">
        <v>160</v>
      </c>
      <c r="E20" s="14" t="s">
        <v>159</v>
      </c>
      <c r="F20" s="14" t="s">
        <v>158</v>
      </c>
    </row>
    <row r="21" spans="2:10">
      <c r="B21" s="14" t="s">
        <v>156</v>
      </c>
      <c r="C21" s="14" t="s">
        <v>157</v>
      </c>
      <c r="E21" s="14" t="s">
        <v>156</v>
      </c>
      <c r="F21" s="14" t="s">
        <v>155</v>
      </c>
    </row>
    <row r="22" spans="2:10">
      <c r="B22" s="14" t="s">
        <v>153</v>
      </c>
      <c r="C22" s="14" t="s">
        <v>154</v>
      </c>
      <c r="E22" s="14" t="s">
        <v>153</v>
      </c>
      <c r="F22" s="14" t="s">
        <v>152</v>
      </c>
    </row>
    <row r="24" spans="2:10">
      <c r="G24" s="14" t="s">
        <v>151</v>
      </c>
      <c r="J24" s="14" t="s">
        <v>150</v>
      </c>
    </row>
    <row r="25" spans="2:10">
      <c r="G25" s="14" t="s">
        <v>149</v>
      </c>
      <c r="J25" s="14" t="s">
        <v>148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D2FD-D74C-452C-9A6F-218E8BA20176}">
  <dimension ref="A1:K33"/>
  <sheetViews>
    <sheetView workbookViewId="0"/>
  </sheetViews>
  <sheetFormatPr defaultColWidth="9.140625" defaultRowHeight="12.75"/>
  <cols>
    <col min="1" max="1" width="9.7109375" style="1" bestFit="1" customWidth="1"/>
    <col min="2" max="4" width="9.5703125" style="1" customWidth="1"/>
    <col min="5" max="5" width="7.140625" style="1" customWidth="1"/>
    <col min="6" max="6" width="9.42578125" style="1" customWidth="1"/>
    <col min="7" max="7" width="8" style="1" customWidth="1"/>
    <col min="8" max="16384" width="9.140625" style="1"/>
  </cols>
  <sheetData>
    <row r="1" spans="1:8" s="29" customFormat="1">
      <c r="A1" s="35" t="s">
        <v>114</v>
      </c>
      <c r="B1" s="35" t="s">
        <v>177</v>
      </c>
      <c r="C1" s="35" t="s">
        <v>176</v>
      </c>
      <c r="D1" s="35" t="s">
        <v>175</v>
      </c>
      <c r="E1" s="35" t="s">
        <v>174</v>
      </c>
      <c r="F1" s="35" t="s">
        <v>173</v>
      </c>
      <c r="G1" s="35" t="s">
        <v>172</v>
      </c>
    </row>
    <row r="2" spans="1:8">
      <c r="A2" s="27">
        <v>1</v>
      </c>
      <c r="B2" s="27">
        <v>78</v>
      </c>
      <c r="C2" s="27">
        <v>10</v>
      </c>
      <c r="D2" s="27">
        <v>93</v>
      </c>
      <c r="E2" s="27">
        <v>11</v>
      </c>
      <c r="F2" s="27">
        <v>85</v>
      </c>
      <c r="G2" s="27">
        <v>13</v>
      </c>
    </row>
    <row r="3" spans="1:8">
      <c r="A3" s="27">
        <v>2</v>
      </c>
      <c r="B3" s="27">
        <v>89</v>
      </c>
      <c r="C3" s="27">
        <v>15</v>
      </c>
      <c r="D3" s="27">
        <v>88</v>
      </c>
      <c r="E3" s="27">
        <v>11</v>
      </c>
      <c r="F3" s="27">
        <v>83</v>
      </c>
      <c r="G3" s="27">
        <v>15</v>
      </c>
    </row>
    <row r="4" spans="1:8">
      <c r="A4" s="34">
        <v>3</v>
      </c>
      <c r="B4" s="34">
        <v>84</v>
      </c>
      <c r="C4" s="34">
        <v>12</v>
      </c>
      <c r="D4" s="34">
        <v>76</v>
      </c>
      <c r="E4" s="34">
        <v>15</v>
      </c>
      <c r="F4" s="34">
        <v>55</v>
      </c>
      <c r="G4" s="34">
        <v>14</v>
      </c>
    </row>
    <row r="5" spans="1:8">
      <c r="A5" s="27">
        <v>4</v>
      </c>
      <c r="B5" s="27">
        <v>64</v>
      </c>
      <c r="C5" s="27">
        <v>13</v>
      </c>
      <c r="D5" s="27">
        <v>72</v>
      </c>
      <c r="E5" s="27">
        <v>14</v>
      </c>
      <c r="F5" s="27">
        <v>79</v>
      </c>
      <c r="G5" s="27">
        <v>14</v>
      </c>
    </row>
    <row r="6" spans="1:8">
      <c r="A6" s="27">
        <v>5</v>
      </c>
      <c r="B6" s="27">
        <v>77</v>
      </c>
      <c r="C6" s="27">
        <v>15</v>
      </c>
      <c r="D6" s="27">
        <v>85</v>
      </c>
      <c r="E6" s="27">
        <v>13</v>
      </c>
      <c r="F6" s="27">
        <v>82</v>
      </c>
      <c r="G6" s="27">
        <v>14</v>
      </c>
    </row>
    <row r="7" spans="1:8">
      <c r="A7" s="27">
        <v>6</v>
      </c>
      <c r="B7" s="27">
        <v>92</v>
      </c>
      <c r="C7" s="27">
        <v>15</v>
      </c>
      <c r="D7" s="27">
        <v>90</v>
      </c>
      <c r="E7" s="27">
        <v>15</v>
      </c>
      <c r="F7" s="27">
        <v>67</v>
      </c>
      <c r="G7" s="27">
        <v>8</v>
      </c>
    </row>
    <row r="8" spans="1:8">
      <c r="A8" s="27">
        <v>7</v>
      </c>
      <c r="B8" s="27">
        <v>65</v>
      </c>
      <c r="C8" s="27">
        <v>9</v>
      </c>
      <c r="D8" s="27">
        <v>87</v>
      </c>
      <c r="E8" s="27">
        <v>11</v>
      </c>
      <c r="F8" s="27">
        <v>77</v>
      </c>
      <c r="G8" s="27">
        <v>0</v>
      </c>
    </row>
    <row r="9" spans="1:8">
      <c r="A9" s="27">
        <v>8</v>
      </c>
      <c r="B9" s="27">
        <v>58</v>
      </c>
      <c r="C9" s="27">
        <v>12</v>
      </c>
      <c r="D9" s="27">
        <v>91</v>
      </c>
      <c r="E9" s="27">
        <v>10</v>
      </c>
      <c r="F9" s="27">
        <v>65</v>
      </c>
      <c r="G9" s="27">
        <v>12</v>
      </c>
    </row>
    <row r="10" spans="1:8">
      <c r="A10" s="27">
        <v>9</v>
      </c>
      <c r="B10" s="27">
        <v>81</v>
      </c>
      <c r="C10" s="27">
        <v>8</v>
      </c>
      <c r="D10" s="27">
        <v>79</v>
      </c>
      <c r="E10" s="27">
        <v>9</v>
      </c>
      <c r="F10" s="27">
        <v>88</v>
      </c>
      <c r="G10" s="27">
        <v>12</v>
      </c>
    </row>
    <row r="11" spans="1:8">
      <c r="A11" s="27">
        <v>10</v>
      </c>
      <c r="B11" s="27">
        <v>91</v>
      </c>
      <c r="C11" s="27">
        <v>14</v>
      </c>
      <c r="D11" s="27">
        <v>83</v>
      </c>
      <c r="E11" s="27">
        <v>14</v>
      </c>
      <c r="F11" s="27">
        <v>78</v>
      </c>
      <c r="G11" s="27">
        <v>15</v>
      </c>
    </row>
    <row r="12" spans="1:8">
      <c r="A12" s="26"/>
      <c r="B12" s="26"/>
      <c r="C12" s="26"/>
      <c r="D12" s="8"/>
      <c r="E12" s="8"/>
      <c r="F12" s="8"/>
      <c r="G12" s="26"/>
    </row>
    <row r="13" spans="1:8">
      <c r="A13" s="26"/>
      <c r="B13" s="26"/>
      <c r="C13" s="26"/>
      <c r="D13" s="26"/>
      <c r="E13" s="32" t="s">
        <v>114</v>
      </c>
      <c r="F13" s="27">
        <v>3</v>
      </c>
      <c r="G13" s="26"/>
    </row>
    <row r="14" spans="1:8">
      <c r="A14" s="26"/>
      <c r="B14" s="26"/>
      <c r="C14" s="26"/>
      <c r="D14" s="32" t="s">
        <v>171</v>
      </c>
      <c r="E14" s="33">
        <v>0.3</v>
      </c>
      <c r="F14" s="79">
        <f>_xlfn.XLOOKUP($F$13,$A$2:$A$11,$B$2:$B$11)*0.3</f>
        <v>25.2</v>
      </c>
      <c r="G14" s="26"/>
      <c r="H14" s="1" t="s">
        <v>170</v>
      </c>
    </row>
    <row r="15" spans="1:8">
      <c r="A15" s="26"/>
      <c r="B15" s="26"/>
      <c r="C15" s="26"/>
      <c r="D15" s="32" t="s">
        <v>169</v>
      </c>
      <c r="E15" s="33">
        <v>0.3</v>
      </c>
      <c r="F15" s="79">
        <f>_xlfn.XLOOKUP($F$13,$A$2:$A$11,$D$2:$D$11)*0.3</f>
        <v>22.8</v>
      </c>
      <c r="G15" s="26"/>
      <c r="H15" s="1" t="s">
        <v>168</v>
      </c>
    </row>
    <row r="16" spans="1:8">
      <c r="A16" s="26"/>
      <c r="B16" s="26"/>
      <c r="C16" s="26"/>
      <c r="D16" s="32" t="s">
        <v>167</v>
      </c>
      <c r="E16" s="33">
        <v>0.3</v>
      </c>
      <c r="F16" s="79">
        <f>_xlfn.XLOOKUP($F$13,$A$2:$A$11,$F$2:$F$11)*0.3</f>
        <v>16.5</v>
      </c>
      <c r="G16" s="26"/>
      <c r="H16" s="1" t="s">
        <v>166</v>
      </c>
    </row>
    <row r="17" spans="1:8">
      <c r="A17" s="26"/>
      <c r="B17" s="26"/>
      <c r="C17" s="26"/>
      <c r="D17" s="32" t="s">
        <v>165</v>
      </c>
      <c r="E17" s="33">
        <v>0.1</v>
      </c>
      <c r="F17" s="79">
        <f>AVERAGE(VLOOKUP($F$13,$A$2:$G$11,3,FALSE),VLOOKUP($F$13,$A$2:$G$11,5,FALSE),VLOOKUP($F$13,$A$2:$G$11,7,FALSE))/15*10</f>
        <v>9.1111111111111107</v>
      </c>
      <c r="G17" s="26"/>
      <c r="H17" s="1" t="s">
        <v>164</v>
      </c>
    </row>
    <row r="18" spans="1:8">
      <c r="E18" s="32" t="s">
        <v>163</v>
      </c>
      <c r="F18" s="31">
        <f>SUM(F14:F17)</f>
        <v>73.611111111111114</v>
      </c>
    </row>
    <row r="33" spans="11:11">
      <c r="K33" s="26"/>
    </row>
  </sheetData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8B1C0-3033-4687-98EE-1AF05825DAAE}">
  <dimension ref="B2:E7"/>
  <sheetViews>
    <sheetView workbookViewId="0"/>
  </sheetViews>
  <sheetFormatPr defaultRowHeight="12.75"/>
  <cols>
    <col min="1" max="1" width="9.140625" style="1"/>
    <col min="2" max="2" width="17.7109375" style="1" customWidth="1"/>
    <col min="3" max="16384" width="9.140625" style="1"/>
  </cols>
  <sheetData>
    <row r="2" spans="2:5" ht="15">
      <c r="B2" s="11" t="s">
        <v>44</v>
      </c>
      <c r="C2" s="11" t="s">
        <v>43</v>
      </c>
      <c r="D2" s="11" t="s">
        <v>42</v>
      </c>
      <c r="E2" s="11" t="s">
        <v>41</v>
      </c>
    </row>
    <row r="3" spans="2:5">
      <c r="B3" s="10" t="s">
        <v>40</v>
      </c>
      <c r="C3" s="10">
        <v>3</v>
      </c>
      <c r="D3" s="10">
        <v>7797</v>
      </c>
      <c r="E3" s="10">
        <v>4410</v>
      </c>
    </row>
    <row r="4" spans="2:5">
      <c r="B4" s="10" t="s">
        <v>39</v>
      </c>
      <c r="C4" s="10">
        <v>5</v>
      </c>
      <c r="D4" s="10">
        <v>18995</v>
      </c>
      <c r="E4" s="10">
        <v>12500</v>
      </c>
    </row>
    <row r="5" spans="2:5">
      <c r="B5" s="10" t="s">
        <v>38</v>
      </c>
      <c r="C5" s="10">
        <v>1</v>
      </c>
      <c r="D5" s="10">
        <v>5799</v>
      </c>
      <c r="E5" s="10">
        <v>4800</v>
      </c>
    </row>
    <row r="6" spans="2:5">
      <c r="B6" s="10" t="s">
        <v>37</v>
      </c>
      <c r="C6" s="10">
        <v>4</v>
      </c>
      <c r="D6" s="10">
        <v>29996</v>
      </c>
      <c r="E6" s="10">
        <v>19200</v>
      </c>
    </row>
    <row r="7" spans="2:5">
      <c r="B7" s="10" t="s">
        <v>36</v>
      </c>
      <c r="C7" s="10">
        <v>9</v>
      </c>
      <c r="D7" s="10">
        <v>89910</v>
      </c>
      <c r="E7" s="10">
        <v>75600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92600-2741-4A78-BFD1-008DBB42506D}">
  <dimension ref="A1:M1066"/>
  <sheetViews>
    <sheetView showFormulas="1" workbookViewId="0"/>
  </sheetViews>
  <sheetFormatPr defaultRowHeight="15"/>
  <cols>
    <col min="1" max="1" width="15.28515625" customWidth="1"/>
    <col min="2" max="2" width="18.140625" customWidth="1"/>
    <col min="3" max="3" width="12" customWidth="1"/>
    <col min="4" max="4" width="9.7109375" customWidth="1"/>
    <col min="5" max="5" width="12.140625" customWidth="1"/>
    <col min="6" max="7" width="11.28515625" customWidth="1"/>
    <col min="8" max="8" width="11.5703125" bestFit="1" customWidth="1"/>
    <col min="9" max="9" width="15.5703125" style="45" bestFit="1" customWidth="1"/>
    <col min="10" max="10" width="14.5703125" style="44" bestFit="1" customWidth="1"/>
    <col min="11" max="11" width="1.140625" customWidth="1"/>
    <col min="12" max="12" width="22.28515625" bestFit="1" customWidth="1"/>
    <col min="13" max="13" width="20.5703125" bestFit="1" customWidth="1"/>
  </cols>
  <sheetData>
    <row r="1" spans="1:13">
      <c r="A1" s="43" t="s">
        <v>217</v>
      </c>
      <c r="B1" s="43" t="s">
        <v>216</v>
      </c>
      <c r="C1" s="43" t="s">
        <v>22</v>
      </c>
      <c r="D1" s="43" t="s">
        <v>215</v>
      </c>
      <c r="E1" s="43" t="s">
        <v>214</v>
      </c>
      <c r="F1" s="43" t="s">
        <v>42</v>
      </c>
      <c r="G1" s="43" t="s">
        <v>41</v>
      </c>
      <c r="H1" s="43" t="s">
        <v>229</v>
      </c>
      <c r="I1" s="48" t="s">
        <v>228</v>
      </c>
      <c r="J1" s="47" t="s">
        <v>227</v>
      </c>
      <c r="K1" s="43"/>
    </row>
    <row r="2" spans="1:13">
      <c r="A2" t="s">
        <v>207</v>
      </c>
      <c r="B2" t="s">
        <v>208</v>
      </c>
      <c r="C2" t="s">
        <v>18</v>
      </c>
      <c r="D2">
        <v>2018</v>
      </c>
      <c r="E2">
        <v>152</v>
      </c>
      <c r="F2">
        <v>228</v>
      </c>
      <c r="G2">
        <v>88</v>
      </c>
      <c r="H2">
        <f>Sales[[#This Row],[Turnover]]-Sales[[#This Row],[Cost]]</f>
        <v>140</v>
      </c>
      <c r="I2" s="45">
        <f>Sales[[#This Row],[Turnover]]*1000/Sales[[#This Row],[Quantity]]</f>
        <v>1500</v>
      </c>
      <c r="J2" s="44">
        <f>Sales[[#This Row],[Quantity]]/SUM(Sales[Quantity])</f>
        <v>2.7591665138838715E-4</v>
      </c>
      <c r="L2">
        <f>ROWS(Sales[Product])</f>
        <v>1064</v>
      </c>
      <c r="M2" s="46" t="s">
        <v>226</v>
      </c>
    </row>
    <row r="3" spans="1:13">
      <c r="A3" t="s">
        <v>207</v>
      </c>
      <c r="B3" t="s">
        <v>208</v>
      </c>
      <c r="C3" t="s">
        <v>16</v>
      </c>
      <c r="D3">
        <v>2018</v>
      </c>
      <c r="E3">
        <v>161</v>
      </c>
      <c r="F3">
        <v>240</v>
      </c>
      <c r="G3">
        <v>94</v>
      </c>
      <c r="H3">
        <f>Sales[[#This Row],[Turnover]]-Sales[[#This Row],[Cost]]</f>
        <v>146</v>
      </c>
      <c r="I3" s="45">
        <f>Sales[[#This Row],[Turnover]]*1000/Sales[[#This Row],[Quantity]]</f>
        <v>1490.6832298136646</v>
      </c>
      <c r="J3" s="44">
        <f>Sales[[#This Row],[Quantity]]/SUM(Sales[Quantity])</f>
        <v>2.9225382153638381E-4</v>
      </c>
      <c r="L3">
        <f>SUM(Sales[Profit])</f>
        <v>481184</v>
      </c>
      <c r="M3" s="46" t="s">
        <v>225</v>
      </c>
    </row>
    <row r="4" spans="1:13">
      <c r="A4" t="s">
        <v>207</v>
      </c>
      <c r="B4" t="s">
        <v>208</v>
      </c>
      <c r="C4" t="s">
        <v>14</v>
      </c>
      <c r="D4">
        <v>2018</v>
      </c>
      <c r="E4">
        <v>219</v>
      </c>
      <c r="F4">
        <v>328</v>
      </c>
      <c r="G4">
        <v>127</v>
      </c>
      <c r="H4">
        <f>Sales[[#This Row],[Turnover]]-Sales[[#This Row],[Cost]]</f>
        <v>201</v>
      </c>
      <c r="I4" s="45">
        <f>Sales[[#This Row],[Turnover]]*1000/Sales[[#This Row],[Quantity]]</f>
        <v>1497.716894977169</v>
      </c>
      <c r="J4" s="44">
        <f>Sales[[#This Row],[Quantity]]/SUM(Sales[Quantity])</f>
        <v>3.9753780693458415E-4</v>
      </c>
      <c r="L4">
        <f>SUM(Sales[Turnover])</f>
        <v>995828</v>
      </c>
      <c r="M4" s="46" t="s">
        <v>224</v>
      </c>
    </row>
    <row r="5" spans="1:13">
      <c r="A5" t="s">
        <v>207</v>
      </c>
      <c r="B5" t="s">
        <v>208</v>
      </c>
      <c r="C5" t="s">
        <v>13</v>
      </c>
      <c r="D5">
        <v>2018</v>
      </c>
      <c r="E5">
        <v>260</v>
      </c>
      <c r="F5">
        <v>386</v>
      </c>
      <c r="G5">
        <v>151</v>
      </c>
      <c r="H5">
        <f>Sales[[#This Row],[Turnover]]-Sales[[#This Row],[Cost]]</f>
        <v>235</v>
      </c>
      <c r="I5" s="45">
        <f>Sales[[#This Row],[Turnover]]*1000/Sales[[#This Row],[Quantity]]</f>
        <v>1484.6153846153845</v>
      </c>
      <c r="J5" s="44">
        <f>Sales[[#This Row],[Quantity]]/SUM(Sales[Quantity])</f>
        <v>4.7196269316434648E-4</v>
      </c>
      <c r="L5">
        <f>Sales[[#Totals],[Profit]]+Sales[[#Totals],[Cost]]</f>
        <v>995828</v>
      </c>
      <c r="M5" s="46" t="s">
        <v>224</v>
      </c>
    </row>
    <row r="6" spans="1:13">
      <c r="A6" t="s">
        <v>207</v>
      </c>
      <c r="B6" t="s">
        <v>208</v>
      </c>
      <c r="C6" t="s">
        <v>11</v>
      </c>
      <c r="D6">
        <v>2018</v>
      </c>
      <c r="E6">
        <v>206</v>
      </c>
      <c r="F6">
        <v>310</v>
      </c>
      <c r="G6">
        <v>120</v>
      </c>
      <c r="H6">
        <f>Sales[[#This Row],[Turnover]]-Sales[[#This Row],[Cost]]</f>
        <v>190</v>
      </c>
      <c r="I6" s="45">
        <f>Sales[[#This Row],[Turnover]]*1000/Sales[[#This Row],[Quantity]]</f>
        <v>1504.8543689320388</v>
      </c>
      <c r="J6" s="44">
        <f>Sales[[#This Row],[Quantity]]/SUM(Sales[Quantity])</f>
        <v>3.7393967227636684E-4</v>
      </c>
      <c r="L6">
        <f>SUM(Sales[[#Totals],[Year]:[Qshare]])</f>
        <v>1552057.8055688641</v>
      </c>
      <c r="M6" s="46" t="s">
        <v>223</v>
      </c>
    </row>
    <row r="7" spans="1:13">
      <c r="A7" t="s">
        <v>207</v>
      </c>
      <c r="B7" t="s">
        <v>208</v>
      </c>
      <c r="C7" t="s">
        <v>10</v>
      </c>
      <c r="D7">
        <v>2018</v>
      </c>
      <c r="E7">
        <v>212</v>
      </c>
      <c r="F7">
        <v>317</v>
      </c>
      <c r="G7">
        <v>124</v>
      </c>
      <c r="H7">
        <f>Sales[[#This Row],[Turnover]]-Sales[[#This Row],[Cost]]</f>
        <v>193</v>
      </c>
      <c r="I7" s="45">
        <f>Sales[[#This Row],[Turnover]]*1000/Sales[[#This Row],[Quantity]]</f>
        <v>1495.2830188679245</v>
      </c>
      <c r="J7" s="44">
        <f>Sales[[#This Row],[Quantity]]/SUM(Sales[Quantity])</f>
        <v>3.8483111904169792E-4</v>
      </c>
      <c r="L7" s="46" t="s">
        <v>221</v>
      </c>
      <c r="M7" s="46" t="s">
        <v>219</v>
      </c>
    </row>
    <row r="8" spans="1:13">
      <c r="A8" t="s">
        <v>207</v>
      </c>
      <c r="B8" t="s">
        <v>208</v>
      </c>
      <c r="C8" t="s">
        <v>9</v>
      </c>
      <c r="D8">
        <v>2018</v>
      </c>
      <c r="E8">
        <v>252</v>
      </c>
      <c r="F8">
        <v>226</v>
      </c>
      <c r="G8">
        <v>146</v>
      </c>
      <c r="H8">
        <f>Sales[[#This Row],[Turnover]]-Sales[[#This Row],[Cost]]</f>
        <v>80</v>
      </c>
      <c r="I8" s="45">
        <f>Sales[[#This Row],[Turnover]]*1000/Sales[[#This Row],[Quantity]]</f>
        <v>896.82539682539687</v>
      </c>
      <c r="J8" s="44">
        <f>Sales[[#This Row],[Quantity]]/SUM(Sales[Quantity])</f>
        <v>4.5744076414390504E-4</v>
      </c>
      <c r="L8" t="str" cm="1">
        <f t="array" ref="L8:L14">_xlfn.UNIQUE(Sales[Region])</f>
        <v>Austria</v>
      </c>
      <c r="M8">
        <f>SUMIF(Sales[Region], L8, Sales[Turnover])</f>
        <v>44186</v>
      </c>
    </row>
    <row r="9" spans="1:13">
      <c r="A9" t="s">
        <v>207</v>
      </c>
      <c r="B9" t="s">
        <v>208</v>
      </c>
      <c r="C9" t="s">
        <v>8</v>
      </c>
      <c r="D9">
        <v>2018</v>
      </c>
      <c r="E9">
        <v>222</v>
      </c>
      <c r="F9">
        <v>198</v>
      </c>
      <c r="G9">
        <v>129</v>
      </c>
      <c r="H9">
        <f>Sales[[#This Row],[Turnover]]-Sales[[#This Row],[Cost]]</f>
        <v>69</v>
      </c>
      <c r="I9" s="45">
        <f>Sales[[#This Row],[Turnover]]*1000/Sales[[#This Row],[Quantity]]</f>
        <v>891.89189189189187</v>
      </c>
      <c r="J9" s="44">
        <f>Sales[[#This Row],[Quantity]]/SUM(Sales[Quantity])</f>
        <v>4.0298353031724968E-4</v>
      </c>
      <c r="L9" t="str">
        <v>France</v>
      </c>
      <c r="M9">
        <f>SUMIF(Sales[Region], L9, Sales[Turnover])</f>
        <v>88449</v>
      </c>
    </row>
    <row r="10" spans="1:13">
      <c r="A10" t="s">
        <v>207</v>
      </c>
      <c r="B10" t="s">
        <v>208</v>
      </c>
      <c r="C10" t="s">
        <v>7</v>
      </c>
      <c r="D10">
        <v>2018</v>
      </c>
      <c r="E10">
        <v>259</v>
      </c>
      <c r="F10">
        <v>234</v>
      </c>
      <c r="G10">
        <v>151</v>
      </c>
      <c r="H10">
        <f>Sales[[#This Row],[Turnover]]-Sales[[#This Row],[Cost]]</f>
        <v>83</v>
      </c>
      <c r="I10" s="45">
        <f>Sales[[#This Row],[Turnover]]*1000/Sales[[#This Row],[Quantity]]</f>
        <v>903.4749034749035</v>
      </c>
      <c r="J10" s="44">
        <f>Sales[[#This Row],[Quantity]]/SUM(Sales[Quantity])</f>
        <v>4.7014745203679132E-4</v>
      </c>
      <c r="L10" t="str">
        <v>Germany</v>
      </c>
      <c r="M10">
        <f>SUMIF(Sales[Region], L10, Sales[Turnover])</f>
        <v>133604</v>
      </c>
    </row>
    <row r="11" spans="1:13">
      <c r="A11" t="s">
        <v>207</v>
      </c>
      <c r="B11" t="s">
        <v>208</v>
      </c>
      <c r="C11" t="s">
        <v>6</v>
      </c>
      <c r="D11">
        <v>2018</v>
      </c>
      <c r="E11">
        <v>193</v>
      </c>
      <c r="F11">
        <v>173</v>
      </c>
      <c r="G11">
        <v>112</v>
      </c>
      <c r="H11">
        <f>Sales[[#This Row],[Turnover]]-Sales[[#This Row],[Cost]]</f>
        <v>61</v>
      </c>
      <c r="I11" s="45">
        <f>Sales[[#This Row],[Turnover]]*1000/Sales[[#This Row],[Quantity]]</f>
        <v>896.37305699481863</v>
      </c>
      <c r="J11" s="44">
        <f>Sales[[#This Row],[Quantity]]/SUM(Sales[Quantity])</f>
        <v>3.5034153761814949E-4</v>
      </c>
      <c r="L11" t="str">
        <v>Great Britain</v>
      </c>
      <c r="M11">
        <f>SUMIF(Sales[Region], L11, Sales[Turnover])</f>
        <v>111191</v>
      </c>
    </row>
    <row r="12" spans="1:13">
      <c r="A12" t="s">
        <v>207</v>
      </c>
      <c r="B12" t="s">
        <v>208</v>
      </c>
      <c r="C12" t="s">
        <v>5</v>
      </c>
      <c r="D12">
        <v>2018</v>
      </c>
      <c r="E12">
        <v>199</v>
      </c>
      <c r="F12">
        <v>180</v>
      </c>
      <c r="G12">
        <v>116</v>
      </c>
      <c r="H12">
        <f>Sales[[#This Row],[Turnover]]-Sales[[#This Row],[Cost]]</f>
        <v>64</v>
      </c>
      <c r="I12" s="45">
        <f>Sales[[#This Row],[Turnover]]*1000/Sales[[#This Row],[Quantity]]</f>
        <v>904.5226130653266</v>
      </c>
      <c r="J12" s="44">
        <f>Sales[[#This Row],[Quantity]]/SUM(Sales[Quantity])</f>
        <v>3.6123298438348056E-4</v>
      </c>
      <c r="L12" t="str">
        <v>Italy</v>
      </c>
      <c r="M12">
        <f>SUMIF(Sales[Region], L12, Sales[Turnover])</f>
        <v>88226</v>
      </c>
    </row>
    <row r="13" spans="1:13">
      <c r="A13" t="s">
        <v>207</v>
      </c>
      <c r="B13" t="s">
        <v>208</v>
      </c>
      <c r="C13" t="s">
        <v>4</v>
      </c>
      <c r="D13">
        <v>2018</v>
      </c>
      <c r="E13">
        <v>314</v>
      </c>
      <c r="F13">
        <v>221</v>
      </c>
      <c r="G13">
        <v>182</v>
      </c>
      <c r="H13">
        <f>Sales[[#This Row],[Turnover]]-Sales[[#This Row],[Cost]]</f>
        <v>39</v>
      </c>
      <c r="I13" s="45">
        <f>Sales[[#This Row],[Turnover]]*1000/Sales[[#This Row],[Quantity]]</f>
        <v>703.82165605095543</v>
      </c>
      <c r="J13" s="44">
        <f>Sales[[#This Row],[Quantity]]/SUM(Sales[Quantity])</f>
        <v>5.6998571405232612E-4</v>
      </c>
      <c r="L13" t="str">
        <v>Swiss</v>
      </c>
      <c r="M13">
        <f>SUMIF(Sales[Region], L13, Sales[Turnover])</f>
        <v>88863</v>
      </c>
    </row>
    <row r="14" spans="1:13">
      <c r="A14" t="s">
        <v>206</v>
      </c>
      <c r="B14" t="s">
        <v>208</v>
      </c>
      <c r="C14" t="s">
        <v>18</v>
      </c>
      <c r="D14">
        <v>2018</v>
      </c>
      <c r="E14">
        <v>90</v>
      </c>
      <c r="F14">
        <v>158</v>
      </c>
      <c r="G14">
        <v>0</v>
      </c>
      <c r="H14">
        <f>Sales[[#This Row],[Turnover]]-Sales[[#This Row],[Cost]]</f>
        <v>158</v>
      </c>
      <c r="I14" s="45">
        <f>Sales[[#This Row],[Turnover]]*1000/Sales[[#This Row],[Quantity]]</f>
        <v>1755.5555555555557</v>
      </c>
      <c r="J14" s="44">
        <f>Sales[[#This Row],[Quantity]]/SUM(Sales[Quantity])</f>
        <v>1.6337170147996609E-4</v>
      </c>
      <c r="L14" t="str">
        <v>USA</v>
      </c>
      <c r="M14">
        <f>SUMIF(Sales[Region], L14, Sales[Turnover])</f>
        <v>441309</v>
      </c>
    </row>
    <row r="15" spans="1:13">
      <c r="A15" t="s">
        <v>206</v>
      </c>
      <c r="B15" t="s">
        <v>208</v>
      </c>
      <c r="C15" t="s">
        <v>16</v>
      </c>
      <c r="D15">
        <v>2018</v>
      </c>
      <c r="E15">
        <v>123</v>
      </c>
      <c r="F15">
        <v>216</v>
      </c>
      <c r="G15">
        <v>0</v>
      </c>
      <c r="H15">
        <f>Sales[[#This Row],[Turnover]]-Sales[[#This Row],[Cost]]</f>
        <v>216</v>
      </c>
      <c r="I15" s="45">
        <f>Sales[[#This Row],[Turnover]]*1000/Sales[[#This Row],[Quantity]]</f>
        <v>1756.0975609756097</v>
      </c>
      <c r="J15" s="44">
        <f>Sales[[#This Row],[Quantity]]/SUM(Sales[Quantity])</f>
        <v>2.2327465868928698E-4</v>
      </c>
    </row>
    <row r="16" spans="1:13">
      <c r="A16" t="s">
        <v>206</v>
      </c>
      <c r="B16" t="s">
        <v>208</v>
      </c>
      <c r="C16" t="s">
        <v>14</v>
      </c>
      <c r="D16">
        <v>2018</v>
      </c>
      <c r="E16">
        <v>168</v>
      </c>
      <c r="F16">
        <v>296</v>
      </c>
      <c r="G16">
        <v>0</v>
      </c>
      <c r="H16">
        <f>Sales[[#This Row],[Turnover]]-Sales[[#This Row],[Cost]]</f>
        <v>296</v>
      </c>
      <c r="I16" s="45">
        <f>Sales[[#This Row],[Turnover]]*1000/Sales[[#This Row],[Quantity]]</f>
        <v>1761.9047619047619</v>
      </c>
      <c r="J16" s="44">
        <f>Sales[[#This Row],[Quantity]]/SUM(Sales[Quantity])</f>
        <v>3.0496050942927004E-4</v>
      </c>
      <c r="L16" t="s">
        <v>222</v>
      </c>
      <c r="M16" s="46" t="s">
        <v>221</v>
      </c>
    </row>
    <row r="17" spans="1:13">
      <c r="A17" t="s">
        <v>206</v>
      </c>
      <c r="B17" t="s">
        <v>208</v>
      </c>
      <c r="C17" t="s">
        <v>13</v>
      </c>
      <c r="D17">
        <v>2018</v>
      </c>
      <c r="E17">
        <v>141</v>
      </c>
      <c r="F17">
        <v>244</v>
      </c>
      <c r="G17">
        <v>0</v>
      </c>
      <c r="H17">
        <f>Sales[[#This Row],[Turnover]]-Sales[[#This Row],[Cost]]</f>
        <v>244</v>
      </c>
      <c r="I17" s="45">
        <f>Sales[[#This Row],[Turnover]]*1000/Sales[[#This Row],[Quantity]]</f>
        <v>1730.4964539007092</v>
      </c>
      <c r="J17" s="44">
        <f>Sales[[#This Row],[Quantity]]/SUM(Sales[Quantity])</f>
        <v>2.5594899898528022E-4</v>
      </c>
      <c r="L17" t="s">
        <v>220</v>
      </c>
      <c r="M17" s="46" t="s">
        <v>219</v>
      </c>
    </row>
    <row r="18" spans="1:13">
      <c r="A18" t="s">
        <v>206</v>
      </c>
      <c r="B18" t="s">
        <v>208</v>
      </c>
      <c r="C18" t="s">
        <v>11</v>
      </c>
      <c r="D18">
        <v>2018</v>
      </c>
      <c r="E18">
        <v>109</v>
      </c>
      <c r="F18">
        <v>191</v>
      </c>
      <c r="G18">
        <v>0</v>
      </c>
      <c r="H18">
        <f>Sales[[#This Row],[Turnover]]-Sales[[#This Row],[Cost]]</f>
        <v>191</v>
      </c>
      <c r="I18" s="45">
        <f>Sales[[#This Row],[Turnover]]*1000/Sales[[#This Row],[Quantity]]</f>
        <v>1752.2935779816514</v>
      </c>
      <c r="J18" s="44">
        <f>Sales[[#This Row],[Quantity]]/SUM(Sales[Quantity])</f>
        <v>1.9786128290351449E-4</v>
      </c>
    </row>
    <row r="19" spans="1:13">
      <c r="A19" t="s">
        <v>206</v>
      </c>
      <c r="B19" t="s">
        <v>208</v>
      </c>
      <c r="C19" t="s">
        <v>10</v>
      </c>
      <c r="D19">
        <v>2018</v>
      </c>
      <c r="E19">
        <v>118</v>
      </c>
      <c r="F19">
        <v>208</v>
      </c>
      <c r="G19">
        <v>0</v>
      </c>
      <c r="H19">
        <f>Sales[[#This Row],[Turnover]]-Sales[[#This Row],[Cost]]</f>
        <v>208</v>
      </c>
      <c r="I19" s="45">
        <f>Sales[[#This Row],[Turnover]]*1000/Sales[[#This Row],[Quantity]]</f>
        <v>1762.7118644067796</v>
      </c>
      <c r="J19" s="44">
        <f>Sales[[#This Row],[Quantity]]/SUM(Sales[Quantity])</f>
        <v>2.141984530515111E-4</v>
      </c>
      <c r="L19" s="46" t="s">
        <v>218</v>
      </c>
    </row>
    <row r="20" spans="1:13">
      <c r="A20" t="s">
        <v>206</v>
      </c>
      <c r="B20" t="s">
        <v>208</v>
      </c>
      <c r="C20" t="s">
        <v>9</v>
      </c>
      <c r="D20">
        <v>2018</v>
      </c>
      <c r="E20">
        <v>235</v>
      </c>
      <c r="F20">
        <v>282</v>
      </c>
      <c r="G20">
        <v>142</v>
      </c>
      <c r="H20">
        <f>Sales[[#This Row],[Turnover]]-Sales[[#This Row],[Cost]]</f>
        <v>140</v>
      </c>
      <c r="I20" s="45">
        <f>Sales[[#This Row],[Turnover]]*1000/Sales[[#This Row],[Quantity]]</f>
        <v>1200</v>
      </c>
      <c r="J20" s="44">
        <f>Sales[[#This Row],[Quantity]]/SUM(Sales[Quantity])</f>
        <v>4.2658166497546704E-4</v>
      </c>
    </row>
    <row r="21" spans="1:13">
      <c r="A21" t="s">
        <v>206</v>
      </c>
      <c r="B21" t="s">
        <v>208</v>
      </c>
      <c r="C21" t="s">
        <v>8</v>
      </c>
      <c r="D21">
        <v>2018</v>
      </c>
      <c r="E21">
        <v>198</v>
      </c>
      <c r="F21">
        <v>237</v>
      </c>
      <c r="G21">
        <v>119</v>
      </c>
      <c r="H21">
        <f>Sales[[#This Row],[Turnover]]-Sales[[#This Row],[Cost]]</f>
        <v>118</v>
      </c>
      <c r="I21" s="45">
        <f>Sales[[#This Row],[Turnover]]*1000/Sales[[#This Row],[Quantity]]</f>
        <v>1196.969696969697</v>
      </c>
      <c r="J21" s="44">
        <f>Sales[[#This Row],[Quantity]]/SUM(Sales[Quantity])</f>
        <v>3.594177432559254E-4</v>
      </c>
    </row>
    <row r="22" spans="1:13">
      <c r="A22" t="s">
        <v>206</v>
      </c>
      <c r="B22" t="s">
        <v>208</v>
      </c>
      <c r="C22" t="s">
        <v>7</v>
      </c>
      <c r="D22">
        <v>2018</v>
      </c>
      <c r="E22">
        <v>193</v>
      </c>
      <c r="F22">
        <v>233</v>
      </c>
      <c r="G22">
        <v>116</v>
      </c>
      <c r="H22">
        <f>Sales[[#This Row],[Turnover]]-Sales[[#This Row],[Cost]]</f>
        <v>117</v>
      </c>
      <c r="I22" s="45">
        <f>Sales[[#This Row],[Turnover]]*1000/Sales[[#This Row],[Quantity]]</f>
        <v>1207.2538860103627</v>
      </c>
      <c r="J22" s="44">
        <f>Sales[[#This Row],[Quantity]]/SUM(Sales[Quantity])</f>
        <v>3.5034153761814949E-4</v>
      </c>
    </row>
    <row r="23" spans="1:13">
      <c r="A23" t="s">
        <v>206</v>
      </c>
      <c r="B23" t="s">
        <v>208</v>
      </c>
      <c r="C23" t="s">
        <v>6</v>
      </c>
      <c r="D23">
        <v>2018</v>
      </c>
      <c r="E23">
        <v>186</v>
      </c>
      <c r="F23">
        <v>221</v>
      </c>
      <c r="G23">
        <v>112</v>
      </c>
      <c r="H23">
        <f>Sales[[#This Row],[Turnover]]-Sales[[#This Row],[Cost]]</f>
        <v>109</v>
      </c>
      <c r="I23" s="45">
        <f>Sales[[#This Row],[Turnover]]*1000/Sales[[#This Row],[Quantity]]</f>
        <v>1188.1720430107528</v>
      </c>
      <c r="J23" s="44">
        <f>Sales[[#This Row],[Quantity]]/SUM(Sales[Quantity])</f>
        <v>3.3763484972526326E-4</v>
      </c>
    </row>
    <row r="24" spans="1:13">
      <c r="A24" t="s">
        <v>206</v>
      </c>
      <c r="B24" t="s">
        <v>208</v>
      </c>
      <c r="C24" t="s">
        <v>5</v>
      </c>
      <c r="D24">
        <v>2018</v>
      </c>
      <c r="E24">
        <v>183</v>
      </c>
      <c r="F24">
        <v>221</v>
      </c>
      <c r="G24">
        <v>110</v>
      </c>
      <c r="H24">
        <f>Sales[[#This Row],[Turnover]]-Sales[[#This Row],[Cost]]</f>
        <v>111</v>
      </c>
      <c r="I24" s="45">
        <f>Sales[[#This Row],[Turnover]]*1000/Sales[[#This Row],[Quantity]]</f>
        <v>1207.6502732240438</v>
      </c>
      <c r="J24" s="44">
        <f>Sales[[#This Row],[Quantity]]/SUM(Sales[Quantity])</f>
        <v>3.3218912634259772E-4</v>
      </c>
    </row>
    <row r="25" spans="1:13">
      <c r="A25" t="s">
        <v>206</v>
      </c>
      <c r="B25" t="s">
        <v>208</v>
      </c>
      <c r="C25" t="s">
        <v>4</v>
      </c>
      <c r="D25">
        <v>2018</v>
      </c>
      <c r="E25">
        <v>228</v>
      </c>
      <c r="F25">
        <v>181</v>
      </c>
      <c r="G25">
        <v>137</v>
      </c>
      <c r="H25">
        <f>Sales[[#This Row],[Turnover]]-Sales[[#This Row],[Cost]]</f>
        <v>44</v>
      </c>
      <c r="I25" s="45">
        <f>Sales[[#This Row],[Turnover]]*1000/Sales[[#This Row],[Quantity]]</f>
        <v>793.85964912280701</v>
      </c>
      <c r="J25" s="44">
        <f>Sales[[#This Row],[Quantity]]/SUM(Sales[Quantity])</f>
        <v>4.1387497708258075E-4</v>
      </c>
    </row>
    <row r="26" spans="1:13">
      <c r="A26" t="s">
        <v>204</v>
      </c>
      <c r="B26" t="s">
        <v>208</v>
      </c>
      <c r="C26" t="s">
        <v>18</v>
      </c>
      <c r="D26">
        <v>2018</v>
      </c>
      <c r="E26">
        <v>244</v>
      </c>
      <c r="F26">
        <v>477</v>
      </c>
      <c r="G26">
        <v>295</v>
      </c>
      <c r="H26">
        <f>Sales[[#This Row],[Turnover]]-Sales[[#This Row],[Cost]]</f>
        <v>182</v>
      </c>
      <c r="I26" s="45">
        <f>Sales[[#This Row],[Turnover]]*1000/Sales[[#This Row],[Quantity]]</f>
        <v>1954.9180327868853</v>
      </c>
      <c r="J26" s="44">
        <f>Sales[[#This Row],[Quantity]]/SUM(Sales[Quantity])</f>
        <v>4.4291883512346365E-4</v>
      </c>
    </row>
    <row r="27" spans="1:13">
      <c r="A27" t="s">
        <v>204</v>
      </c>
      <c r="B27" t="s">
        <v>208</v>
      </c>
      <c r="C27" t="s">
        <v>16</v>
      </c>
      <c r="D27">
        <v>2018</v>
      </c>
      <c r="E27">
        <v>251</v>
      </c>
      <c r="F27">
        <v>493</v>
      </c>
      <c r="G27">
        <v>304</v>
      </c>
      <c r="H27">
        <f>Sales[[#This Row],[Turnover]]-Sales[[#This Row],[Cost]]</f>
        <v>189</v>
      </c>
      <c r="I27" s="45">
        <f>Sales[[#This Row],[Turnover]]*1000/Sales[[#This Row],[Quantity]]</f>
        <v>1964.1434262948208</v>
      </c>
      <c r="J27" s="44">
        <f>Sales[[#This Row],[Quantity]]/SUM(Sales[Quantity])</f>
        <v>4.5562552301634988E-4</v>
      </c>
    </row>
    <row r="28" spans="1:13">
      <c r="A28" t="s">
        <v>204</v>
      </c>
      <c r="B28" t="s">
        <v>208</v>
      </c>
      <c r="C28" t="s">
        <v>14</v>
      </c>
      <c r="D28">
        <v>2018</v>
      </c>
      <c r="E28">
        <v>218</v>
      </c>
      <c r="F28">
        <v>421</v>
      </c>
      <c r="G28">
        <v>264</v>
      </c>
      <c r="H28">
        <f>Sales[[#This Row],[Turnover]]-Sales[[#This Row],[Cost]]</f>
        <v>157</v>
      </c>
      <c r="I28" s="45">
        <f>Sales[[#This Row],[Turnover]]*1000/Sales[[#This Row],[Quantity]]</f>
        <v>1931.1926605504586</v>
      </c>
      <c r="J28" s="44">
        <f>Sales[[#This Row],[Quantity]]/SUM(Sales[Quantity])</f>
        <v>3.9572256580702899E-4</v>
      </c>
    </row>
    <row r="29" spans="1:13">
      <c r="A29" t="s">
        <v>204</v>
      </c>
      <c r="B29" t="s">
        <v>208</v>
      </c>
      <c r="C29" t="s">
        <v>13</v>
      </c>
      <c r="D29">
        <v>2018</v>
      </c>
      <c r="E29">
        <v>259</v>
      </c>
      <c r="F29">
        <v>500</v>
      </c>
      <c r="G29">
        <v>314</v>
      </c>
      <c r="H29">
        <f>Sales[[#This Row],[Turnover]]-Sales[[#This Row],[Cost]]</f>
        <v>186</v>
      </c>
      <c r="I29" s="45">
        <f>Sales[[#This Row],[Turnover]]*1000/Sales[[#This Row],[Quantity]]</f>
        <v>1930.5019305019305</v>
      </c>
      <c r="J29" s="44">
        <f>Sales[[#This Row],[Quantity]]/SUM(Sales[Quantity])</f>
        <v>4.7014745203679132E-4</v>
      </c>
    </row>
    <row r="30" spans="1:13">
      <c r="A30" t="s">
        <v>204</v>
      </c>
      <c r="B30" t="s">
        <v>208</v>
      </c>
      <c r="C30" t="s">
        <v>11</v>
      </c>
      <c r="D30">
        <v>2018</v>
      </c>
      <c r="E30">
        <v>212</v>
      </c>
      <c r="F30">
        <v>411</v>
      </c>
      <c r="G30">
        <v>257</v>
      </c>
      <c r="H30">
        <f>Sales[[#This Row],[Turnover]]-Sales[[#This Row],[Cost]]</f>
        <v>154</v>
      </c>
      <c r="I30" s="45">
        <f>Sales[[#This Row],[Turnover]]*1000/Sales[[#This Row],[Quantity]]</f>
        <v>1938.6792452830189</v>
      </c>
      <c r="J30" s="44">
        <f>Sales[[#This Row],[Quantity]]/SUM(Sales[Quantity])</f>
        <v>3.8483111904169792E-4</v>
      </c>
    </row>
    <row r="31" spans="1:13">
      <c r="A31" t="s">
        <v>204</v>
      </c>
      <c r="B31" t="s">
        <v>208</v>
      </c>
      <c r="C31" t="s">
        <v>10</v>
      </c>
      <c r="D31">
        <v>2018</v>
      </c>
      <c r="E31">
        <v>234</v>
      </c>
      <c r="F31">
        <v>456</v>
      </c>
      <c r="G31">
        <v>283</v>
      </c>
      <c r="H31">
        <f>Sales[[#This Row],[Turnover]]-Sales[[#This Row],[Cost]]</f>
        <v>173</v>
      </c>
      <c r="I31" s="45">
        <f>Sales[[#This Row],[Turnover]]*1000/Sales[[#This Row],[Quantity]]</f>
        <v>1948.7179487179487</v>
      </c>
      <c r="J31" s="44">
        <f>Sales[[#This Row],[Quantity]]/SUM(Sales[Quantity])</f>
        <v>4.2476642384791182E-4</v>
      </c>
    </row>
    <row r="32" spans="1:13">
      <c r="A32" t="s">
        <v>204</v>
      </c>
      <c r="B32" t="s">
        <v>208</v>
      </c>
      <c r="C32" t="s">
        <v>9</v>
      </c>
      <c r="D32">
        <v>2018</v>
      </c>
      <c r="E32">
        <v>193</v>
      </c>
      <c r="F32">
        <v>379</v>
      </c>
      <c r="G32">
        <v>234</v>
      </c>
      <c r="H32">
        <f>Sales[[#This Row],[Turnover]]-Sales[[#This Row],[Cost]]</f>
        <v>145</v>
      </c>
      <c r="I32" s="45">
        <f>Sales[[#This Row],[Turnover]]*1000/Sales[[#This Row],[Quantity]]</f>
        <v>1963.7305699481865</v>
      </c>
      <c r="J32" s="44">
        <f>Sales[[#This Row],[Quantity]]/SUM(Sales[Quantity])</f>
        <v>3.5034153761814949E-4</v>
      </c>
    </row>
    <row r="33" spans="1:10">
      <c r="A33" t="s">
        <v>204</v>
      </c>
      <c r="B33" t="s">
        <v>208</v>
      </c>
      <c r="C33" t="s">
        <v>8</v>
      </c>
      <c r="D33">
        <v>2018</v>
      </c>
      <c r="E33">
        <v>273</v>
      </c>
      <c r="F33">
        <v>413</v>
      </c>
      <c r="G33">
        <v>331</v>
      </c>
      <c r="H33">
        <f>Sales[[#This Row],[Turnover]]-Sales[[#This Row],[Cost]]</f>
        <v>82</v>
      </c>
      <c r="I33" s="45">
        <f>Sales[[#This Row],[Turnover]]*1000/Sales[[#This Row],[Quantity]]</f>
        <v>1512.8205128205129</v>
      </c>
      <c r="J33" s="44">
        <f>Sales[[#This Row],[Quantity]]/SUM(Sales[Quantity])</f>
        <v>4.9556082782256379E-4</v>
      </c>
    </row>
    <row r="34" spans="1:10">
      <c r="A34" t="s">
        <v>204</v>
      </c>
      <c r="B34" t="s">
        <v>208</v>
      </c>
      <c r="C34" t="s">
        <v>7</v>
      </c>
      <c r="D34">
        <v>2018</v>
      </c>
      <c r="E34">
        <v>285</v>
      </c>
      <c r="F34">
        <v>431</v>
      </c>
      <c r="G34">
        <v>345</v>
      </c>
      <c r="H34">
        <f>Sales[[#This Row],[Turnover]]-Sales[[#This Row],[Cost]]</f>
        <v>86</v>
      </c>
      <c r="I34" s="45">
        <f>Sales[[#This Row],[Turnover]]*1000/Sales[[#This Row],[Quantity]]</f>
        <v>1512.280701754386</v>
      </c>
      <c r="J34" s="44">
        <f>Sales[[#This Row],[Quantity]]/SUM(Sales[Quantity])</f>
        <v>5.1734372135322593E-4</v>
      </c>
    </row>
    <row r="35" spans="1:10">
      <c r="A35" t="s">
        <v>204</v>
      </c>
      <c r="B35" t="s">
        <v>208</v>
      </c>
      <c r="C35" t="s">
        <v>6</v>
      </c>
      <c r="D35">
        <v>2018</v>
      </c>
      <c r="E35">
        <v>292</v>
      </c>
      <c r="F35">
        <v>437</v>
      </c>
      <c r="G35">
        <v>354</v>
      </c>
      <c r="H35">
        <f>Sales[[#This Row],[Turnover]]-Sales[[#This Row],[Cost]]</f>
        <v>83</v>
      </c>
      <c r="I35" s="45">
        <f>Sales[[#This Row],[Turnover]]*1000/Sales[[#This Row],[Quantity]]</f>
        <v>1496.5753424657535</v>
      </c>
      <c r="J35" s="44">
        <f>Sales[[#This Row],[Quantity]]/SUM(Sales[Quantity])</f>
        <v>5.3005040924611216E-4</v>
      </c>
    </row>
    <row r="36" spans="1:10">
      <c r="A36" t="s">
        <v>204</v>
      </c>
      <c r="B36" t="s">
        <v>208</v>
      </c>
      <c r="C36" t="s">
        <v>5</v>
      </c>
      <c r="D36">
        <v>2018</v>
      </c>
      <c r="E36">
        <v>273</v>
      </c>
      <c r="F36">
        <v>410</v>
      </c>
      <c r="G36">
        <v>331</v>
      </c>
      <c r="H36">
        <f>Sales[[#This Row],[Turnover]]-Sales[[#This Row],[Cost]]</f>
        <v>79</v>
      </c>
      <c r="I36" s="45">
        <f>Sales[[#This Row],[Turnover]]*1000/Sales[[#This Row],[Quantity]]</f>
        <v>1501.8315018315018</v>
      </c>
      <c r="J36" s="44">
        <f>Sales[[#This Row],[Quantity]]/SUM(Sales[Quantity])</f>
        <v>4.9556082782256379E-4</v>
      </c>
    </row>
    <row r="37" spans="1:10">
      <c r="A37" t="s">
        <v>204</v>
      </c>
      <c r="B37" t="s">
        <v>208</v>
      </c>
      <c r="C37" t="s">
        <v>4</v>
      </c>
      <c r="D37">
        <v>2018</v>
      </c>
      <c r="E37">
        <v>202</v>
      </c>
      <c r="F37">
        <v>304</v>
      </c>
      <c r="G37">
        <v>245</v>
      </c>
      <c r="H37">
        <f>Sales[[#This Row],[Turnover]]-Sales[[#This Row],[Cost]]</f>
        <v>59</v>
      </c>
      <c r="I37" s="45">
        <f>Sales[[#This Row],[Turnover]]*1000/Sales[[#This Row],[Quantity]]</f>
        <v>1504.950495049505</v>
      </c>
      <c r="J37" s="44">
        <f>Sales[[#This Row],[Quantity]]/SUM(Sales[Quantity])</f>
        <v>3.6667870776614609E-4</v>
      </c>
    </row>
    <row r="38" spans="1:10">
      <c r="A38" t="s">
        <v>203</v>
      </c>
      <c r="B38" t="s">
        <v>208</v>
      </c>
      <c r="C38" t="s">
        <v>8</v>
      </c>
      <c r="D38">
        <v>2018</v>
      </c>
      <c r="E38">
        <v>135</v>
      </c>
      <c r="F38">
        <v>476</v>
      </c>
      <c r="G38">
        <v>164</v>
      </c>
      <c r="H38">
        <f>Sales[[#This Row],[Turnover]]-Sales[[#This Row],[Cost]]</f>
        <v>312</v>
      </c>
      <c r="I38" s="45">
        <f>Sales[[#This Row],[Turnover]]*1000/Sales[[#This Row],[Quantity]]</f>
        <v>3525.9259259259261</v>
      </c>
      <c r="J38" s="44">
        <f>Sales[[#This Row],[Quantity]]/SUM(Sales[Quantity])</f>
        <v>2.4505755221994915E-4</v>
      </c>
    </row>
    <row r="39" spans="1:10">
      <c r="A39" t="s">
        <v>203</v>
      </c>
      <c r="B39" t="s">
        <v>208</v>
      </c>
      <c r="C39" t="s">
        <v>7</v>
      </c>
      <c r="D39">
        <v>2018</v>
      </c>
      <c r="E39">
        <v>130</v>
      </c>
      <c r="F39">
        <v>457</v>
      </c>
      <c r="G39">
        <v>158</v>
      </c>
      <c r="H39">
        <f>Sales[[#This Row],[Turnover]]-Sales[[#This Row],[Cost]]</f>
        <v>299</v>
      </c>
      <c r="I39" s="45">
        <f>Sales[[#This Row],[Turnover]]*1000/Sales[[#This Row],[Quantity]]</f>
        <v>3515.3846153846152</v>
      </c>
      <c r="J39" s="44">
        <f>Sales[[#This Row],[Quantity]]/SUM(Sales[Quantity])</f>
        <v>2.3598134658217324E-4</v>
      </c>
    </row>
    <row r="40" spans="1:10">
      <c r="A40" t="s">
        <v>203</v>
      </c>
      <c r="B40" t="s">
        <v>208</v>
      </c>
      <c r="C40" t="s">
        <v>6</v>
      </c>
      <c r="D40">
        <v>2018</v>
      </c>
      <c r="E40">
        <v>124</v>
      </c>
      <c r="F40">
        <v>434</v>
      </c>
      <c r="G40">
        <v>151</v>
      </c>
      <c r="H40">
        <f>Sales[[#This Row],[Turnover]]-Sales[[#This Row],[Cost]]</f>
        <v>283</v>
      </c>
      <c r="I40" s="45">
        <f>Sales[[#This Row],[Turnover]]*1000/Sales[[#This Row],[Quantity]]</f>
        <v>3500</v>
      </c>
      <c r="J40" s="44">
        <f>Sales[[#This Row],[Quantity]]/SUM(Sales[Quantity])</f>
        <v>2.2508989981684217E-4</v>
      </c>
    </row>
    <row r="41" spans="1:10">
      <c r="A41" t="s">
        <v>203</v>
      </c>
      <c r="B41" t="s">
        <v>208</v>
      </c>
      <c r="C41" t="s">
        <v>5</v>
      </c>
      <c r="D41">
        <v>2018</v>
      </c>
      <c r="E41">
        <v>121</v>
      </c>
      <c r="F41">
        <v>425</v>
      </c>
      <c r="G41">
        <v>147</v>
      </c>
      <c r="H41">
        <f>Sales[[#This Row],[Turnover]]-Sales[[#This Row],[Cost]]</f>
        <v>278</v>
      </c>
      <c r="I41" s="45">
        <f>Sales[[#This Row],[Turnover]]*1000/Sales[[#This Row],[Quantity]]</f>
        <v>3512.3966942148759</v>
      </c>
      <c r="J41" s="44">
        <f>Sales[[#This Row],[Quantity]]/SUM(Sales[Quantity])</f>
        <v>2.1964417643417664E-4</v>
      </c>
    </row>
    <row r="42" spans="1:10">
      <c r="A42" t="s">
        <v>203</v>
      </c>
      <c r="B42" t="s">
        <v>208</v>
      </c>
      <c r="C42" t="s">
        <v>4</v>
      </c>
      <c r="D42">
        <v>2018</v>
      </c>
      <c r="E42">
        <v>118</v>
      </c>
      <c r="F42">
        <v>410</v>
      </c>
      <c r="G42">
        <v>143</v>
      </c>
      <c r="H42">
        <f>Sales[[#This Row],[Turnover]]-Sales[[#This Row],[Cost]]</f>
        <v>267</v>
      </c>
      <c r="I42" s="45">
        <f>Sales[[#This Row],[Turnover]]*1000/Sales[[#This Row],[Quantity]]</f>
        <v>3474.5762711864409</v>
      </c>
      <c r="J42" s="44">
        <f>Sales[[#This Row],[Quantity]]/SUM(Sales[Quantity])</f>
        <v>2.141984530515111E-4</v>
      </c>
    </row>
    <row r="43" spans="1:10">
      <c r="A43" t="s">
        <v>205</v>
      </c>
      <c r="B43" t="s">
        <v>208</v>
      </c>
      <c r="C43" t="s">
        <v>8</v>
      </c>
      <c r="D43">
        <v>2018</v>
      </c>
      <c r="E43">
        <v>87</v>
      </c>
      <c r="F43">
        <v>357</v>
      </c>
      <c r="G43">
        <v>125</v>
      </c>
      <c r="H43">
        <f>Sales[[#This Row],[Turnover]]-Sales[[#This Row],[Cost]]</f>
        <v>232</v>
      </c>
      <c r="I43" s="45">
        <f>Sales[[#This Row],[Turnover]]*1000/Sales[[#This Row],[Quantity]]</f>
        <v>4103.4482758620688</v>
      </c>
      <c r="J43" s="44">
        <f>Sales[[#This Row],[Quantity]]/SUM(Sales[Quantity])</f>
        <v>1.5792597809730056E-4</v>
      </c>
    </row>
    <row r="44" spans="1:10">
      <c r="A44" t="s">
        <v>205</v>
      </c>
      <c r="B44" t="s">
        <v>208</v>
      </c>
      <c r="C44" t="s">
        <v>7</v>
      </c>
      <c r="D44">
        <v>2018</v>
      </c>
      <c r="E44">
        <v>96</v>
      </c>
      <c r="F44">
        <v>397</v>
      </c>
      <c r="G44">
        <v>137</v>
      </c>
      <c r="H44">
        <f>Sales[[#This Row],[Turnover]]-Sales[[#This Row],[Cost]]</f>
        <v>260</v>
      </c>
      <c r="I44" s="45">
        <f>Sales[[#This Row],[Turnover]]*1000/Sales[[#This Row],[Quantity]]</f>
        <v>4135.416666666667</v>
      </c>
      <c r="J44" s="44">
        <f>Sales[[#This Row],[Quantity]]/SUM(Sales[Quantity])</f>
        <v>1.7426314824529716E-4</v>
      </c>
    </row>
    <row r="45" spans="1:10">
      <c r="A45" t="s">
        <v>205</v>
      </c>
      <c r="B45" t="s">
        <v>208</v>
      </c>
      <c r="C45" t="s">
        <v>6</v>
      </c>
      <c r="D45">
        <v>2018</v>
      </c>
      <c r="E45">
        <v>93</v>
      </c>
      <c r="F45">
        <v>381</v>
      </c>
      <c r="G45">
        <v>133</v>
      </c>
      <c r="H45">
        <f>Sales[[#This Row],[Turnover]]-Sales[[#This Row],[Cost]]</f>
        <v>248</v>
      </c>
      <c r="I45" s="45">
        <f>Sales[[#This Row],[Turnover]]*1000/Sales[[#This Row],[Quantity]]</f>
        <v>4096.7741935483873</v>
      </c>
      <c r="J45" s="44">
        <f>Sales[[#This Row],[Quantity]]/SUM(Sales[Quantity])</f>
        <v>1.6881742486263163E-4</v>
      </c>
    </row>
    <row r="46" spans="1:10">
      <c r="A46" t="s">
        <v>205</v>
      </c>
      <c r="B46" t="s">
        <v>208</v>
      </c>
      <c r="C46" t="s">
        <v>5</v>
      </c>
      <c r="D46">
        <v>2018</v>
      </c>
      <c r="E46">
        <v>74</v>
      </c>
      <c r="F46">
        <v>303</v>
      </c>
      <c r="G46">
        <v>105</v>
      </c>
      <c r="H46">
        <f>Sales[[#This Row],[Turnover]]-Sales[[#This Row],[Cost]]</f>
        <v>198</v>
      </c>
      <c r="I46" s="45">
        <f>Sales[[#This Row],[Turnover]]*1000/Sales[[#This Row],[Quantity]]</f>
        <v>4094.5945945945946</v>
      </c>
      <c r="J46" s="44">
        <f>Sales[[#This Row],[Quantity]]/SUM(Sales[Quantity])</f>
        <v>1.3432784343908323E-4</v>
      </c>
    </row>
    <row r="47" spans="1:10">
      <c r="A47" t="s">
        <v>205</v>
      </c>
      <c r="B47" t="s">
        <v>208</v>
      </c>
      <c r="C47" t="s">
        <v>4</v>
      </c>
      <c r="D47">
        <v>2018</v>
      </c>
      <c r="E47">
        <v>94</v>
      </c>
      <c r="F47">
        <v>383</v>
      </c>
      <c r="G47">
        <v>134</v>
      </c>
      <c r="H47">
        <f>Sales[[#This Row],[Turnover]]-Sales[[#This Row],[Cost]]</f>
        <v>249</v>
      </c>
      <c r="I47" s="45">
        <f>Sales[[#This Row],[Turnover]]*1000/Sales[[#This Row],[Quantity]]</f>
        <v>4074.4680851063831</v>
      </c>
      <c r="J47" s="44">
        <f>Sales[[#This Row],[Quantity]]/SUM(Sales[Quantity])</f>
        <v>1.7063266599018682E-4</v>
      </c>
    </row>
    <row r="48" spans="1:10">
      <c r="A48" t="s">
        <v>207</v>
      </c>
      <c r="B48" t="s">
        <v>208</v>
      </c>
      <c r="C48" t="s">
        <v>18</v>
      </c>
      <c r="D48">
        <v>2019</v>
      </c>
      <c r="E48">
        <v>288</v>
      </c>
      <c r="F48">
        <v>202</v>
      </c>
      <c r="G48">
        <v>168</v>
      </c>
      <c r="H48">
        <f>Sales[[#This Row],[Turnover]]-Sales[[#This Row],[Cost]]</f>
        <v>34</v>
      </c>
      <c r="I48" s="45">
        <f>Sales[[#This Row],[Turnover]]*1000/Sales[[#This Row],[Quantity]]</f>
        <v>701.38888888888891</v>
      </c>
      <c r="J48" s="44">
        <f>Sales[[#This Row],[Quantity]]/SUM(Sales[Quantity])</f>
        <v>5.2278944473589152E-4</v>
      </c>
    </row>
    <row r="49" spans="1:10">
      <c r="A49" t="s">
        <v>207</v>
      </c>
      <c r="B49" t="s">
        <v>208</v>
      </c>
      <c r="C49" t="s">
        <v>16</v>
      </c>
      <c r="D49">
        <v>2019</v>
      </c>
      <c r="E49">
        <v>340</v>
      </c>
      <c r="F49">
        <v>239</v>
      </c>
      <c r="G49">
        <v>198</v>
      </c>
      <c r="H49">
        <f>Sales[[#This Row],[Turnover]]-Sales[[#This Row],[Cost]]</f>
        <v>41</v>
      </c>
      <c r="I49" s="45">
        <f>Sales[[#This Row],[Turnover]]*1000/Sales[[#This Row],[Quantity]]</f>
        <v>702.94117647058829</v>
      </c>
      <c r="J49" s="44">
        <f>Sales[[#This Row],[Quantity]]/SUM(Sales[Quantity])</f>
        <v>6.1718198336876084E-4</v>
      </c>
    </row>
    <row r="50" spans="1:10">
      <c r="A50" t="s">
        <v>207</v>
      </c>
      <c r="B50" t="s">
        <v>208</v>
      </c>
      <c r="C50" t="s">
        <v>14</v>
      </c>
      <c r="D50">
        <v>2019</v>
      </c>
      <c r="E50">
        <v>263</v>
      </c>
      <c r="F50">
        <v>183</v>
      </c>
      <c r="G50">
        <v>153</v>
      </c>
      <c r="H50">
        <f>Sales[[#This Row],[Turnover]]-Sales[[#This Row],[Cost]]</f>
        <v>30</v>
      </c>
      <c r="I50" s="45">
        <f>Sales[[#This Row],[Turnover]]*1000/Sales[[#This Row],[Quantity]]</f>
        <v>695.81749049429652</v>
      </c>
      <c r="J50" s="44">
        <f>Sales[[#This Row],[Quantity]]/SUM(Sales[Quantity])</f>
        <v>4.7740841654701202E-4</v>
      </c>
    </row>
    <row r="51" spans="1:10">
      <c r="A51" t="s">
        <v>207</v>
      </c>
      <c r="B51" t="s">
        <v>208</v>
      </c>
      <c r="C51" t="s">
        <v>13</v>
      </c>
      <c r="D51">
        <v>2019</v>
      </c>
      <c r="E51">
        <v>287</v>
      </c>
      <c r="F51">
        <v>201</v>
      </c>
      <c r="G51">
        <v>167</v>
      </c>
      <c r="H51">
        <f>Sales[[#This Row],[Turnover]]-Sales[[#This Row],[Cost]]</f>
        <v>34</v>
      </c>
      <c r="I51" s="45">
        <f>Sales[[#This Row],[Turnover]]*1000/Sales[[#This Row],[Quantity]]</f>
        <v>700.34843205574919</v>
      </c>
      <c r="J51" s="44">
        <f>Sales[[#This Row],[Quantity]]/SUM(Sales[Quantity])</f>
        <v>5.2097420360833636E-4</v>
      </c>
    </row>
    <row r="52" spans="1:10">
      <c r="A52" t="s">
        <v>207</v>
      </c>
      <c r="B52" t="s">
        <v>208</v>
      </c>
      <c r="C52" t="s">
        <v>11</v>
      </c>
      <c r="D52">
        <v>2019</v>
      </c>
      <c r="E52">
        <v>241</v>
      </c>
      <c r="F52">
        <v>169</v>
      </c>
      <c r="G52">
        <v>140</v>
      </c>
      <c r="H52">
        <f>Sales[[#This Row],[Turnover]]-Sales[[#This Row],[Cost]]</f>
        <v>29</v>
      </c>
      <c r="I52" s="45">
        <f>Sales[[#This Row],[Turnover]]*1000/Sales[[#This Row],[Quantity]]</f>
        <v>701.24481327800834</v>
      </c>
      <c r="J52" s="44">
        <f>Sales[[#This Row],[Quantity]]/SUM(Sales[Quantity])</f>
        <v>4.3747311174079811E-4</v>
      </c>
    </row>
    <row r="53" spans="1:10">
      <c r="A53" t="s">
        <v>207</v>
      </c>
      <c r="B53" t="s">
        <v>208</v>
      </c>
      <c r="C53" t="s">
        <v>10</v>
      </c>
      <c r="D53">
        <v>2019</v>
      </c>
      <c r="E53">
        <v>291</v>
      </c>
      <c r="F53">
        <v>176</v>
      </c>
      <c r="G53">
        <v>169</v>
      </c>
      <c r="H53">
        <f>Sales[[#This Row],[Turnover]]-Sales[[#This Row],[Cost]]</f>
        <v>7</v>
      </c>
      <c r="I53" s="45">
        <f>Sales[[#This Row],[Turnover]]*1000/Sales[[#This Row],[Quantity]]</f>
        <v>604.81099656357389</v>
      </c>
      <c r="J53" s="44">
        <f>Sales[[#This Row],[Quantity]]/SUM(Sales[Quantity])</f>
        <v>5.28235168118557E-4</v>
      </c>
    </row>
    <row r="54" spans="1:10">
      <c r="A54" t="s">
        <v>207</v>
      </c>
      <c r="B54" t="s">
        <v>208</v>
      </c>
      <c r="C54" t="s">
        <v>9</v>
      </c>
      <c r="D54">
        <v>2019</v>
      </c>
      <c r="E54">
        <v>272</v>
      </c>
      <c r="F54">
        <v>162</v>
      </c>
      <c r="G54">
        <v>158</v>
      </c>
      <c r="H54">
        <f>Sales[[#This Row],[Turnover]]-Sales[[#This Row],[Cost]]</f>
        <v>4</v>
      </c>
      <c r="I54" s="45">
        <f>Sales[[#This Row],[Turnover]]*1000/Sales[[#This Row],[Quantity]]</f>
        <v>595.58823529411768</v>
      </c>
      <c r="J54" s="44">
        <f>Sales[[#This Row],[Quantity]]/SUM(Sales[Quantity])</f>
        <v>4.9374558669500863E-4</v>
      </c>
    </row>
    <row r="55" spans="1:10">
      <c r="A55" t="s">
        <v>207</v>
      </c>
      <c r="B55" t="s">
        <v>208</v>
      </c>
      <c r="C55" t="s">
        <v>8</v>
      </c>
      <c r="D55">
        <v>2019</v>
      </c>
      <c r="E55">
        <v>227</v>
      </c>
      <c r="F55">
        <v>136</v>
      </c>
      <c r="G55">
        <v>132</v>
      </c>
      <c r="H55">
        <f>Sales[[#This Row],[Turnover]]-Sales[[#This Row],[Cost]]</f>
        <v>4</v>
      </c>
      <c r="I55" s="45">
        <f>Sales[[#This Row],[Turnover]]*1000/Sales[[#This Row],[Quantity]]</f>
        <v>599.11894273127757</v>
      </c>
      <c r="J55" s="44">
        <f>Sales[[#This Row],[Quantity]]/SUM(Sales[Quantity])</f>
        <v>4.1205973595502559E-4</v>
      </c>
    </row>
    <row r="56" spans="1:10">
      <c r="A56" t="s">
        <v>207</v>
      </c>
      <c r="B56" t="s">
        <v>208</v>
      </c>
      <c r="C56" t="s">
        <v>7</v>
      </c>
      <c r="D56">
        <v>2019</v>
      </c>
      <c r="E56">
        <v>202</v>
      </c>
      <c r="F56">
        <v>120</v>
      </c>
      <c r="G56">
        <v>117</v>
      </c>
      <c r="H56">
        <f>Sales[[#This Row],[Turnover]]-Sales[[#This Row],[Cost]]</f>
        <v>3</v>
      </c>
      <c r="I56" s="45">
        <f>Sales[[#This Row],[Turnover]]*1000/Sales[[#This Row],[Quantity]]</f>
        <v>594.05940594059405</v>
      </c>
      <c r="J56" s="44">
        <f>Sales[[#This Row],[Quantity]]/SUM(Sales[Quantity])</f>
        <v>3.6667870776614609E-4</v>
      </c>
    </row>
    <row r="57" spans="1:10">
      <c r="A57" t="s">
        <v>207</v>
      </c>
      <c r="B57" t="s">
        <v>208</v>
      </c>
      <c r="C57" t="s">
        <v>6</v>
      </c>
      <c r="D57">
        <v>2019</v>
      </c>
      <c r="E57">
        <v>257</v>
      </c>
      <c r="F57">
        <v>153</v>
      </c>
      <c r="G57">
        <v>150</v>
      </c>
      <c r="H57">
        <f>Sales[[#This Row],[Turnover]]-Sales[[#This Row],[Cost]]</f>
        <v>3</v>
      </c>
      <c r="I57" s="45">
        <f>Sales[[#This Row],[Turnover]]*1000/Sales[[#This Row],[Quantity]]</f>
        <v>595.33073929961085</v>
      </c>
      <c r="J57" s="44">
        <f>Sales[[#This Row],[Quantity]]/SUM(Sales[Quantity])</f>
        <v>4.6651696978168095E-4</v>
      </c>
    </row>
    <row r="58" spans="1:10">
      <c r="A58" t="s">
        <v>207</v>
      </c>
      <c r="B58" t="s">
        <v>208</v>
      </c>
      <c r="C58" t="s">
        <v>5</v>
      </c>
      <c r="D58">
        <v>2019</v>
      </c>
      <c r="E58">
        <v>215</v>
      </c>
      <c r="F58">
        <v>130</v>
      </c>
      <c r="G58">
        <v>125</v>
      </c>
      <c r="H58">
        <f>Sales[[#This Row],[Turnover]]-Sales[[#This Row],[Cost]]</f>
        <v>5</v>
      </c>
      <c r="I58" s="45">
        <f>Sales[[#This Row],[Turnover]]*1000/Sales[[#This Row],[Quantity]]</f>
        <v>604.65116279069764</v>
      </c>
      <c r="J58" s="44">
        <f>Sales[[#This Row],[Quantity]]/SUM(Sales[Quantity])</f>
        <v>3.9027684242436345E-4</v>
      </c>
    </row>
    <row r="59" spans="1:10">
      <c r="A59" t="s">
        <v>207</v>
      </c>
      <c r="B59" t="s">
        <v>208</v>
      </c>
      <c r="C59" t="s">
        <v>4</v>
      </c>
      <c r="D59">
        <v>2019</v>
      </c>
      <c r="E59">
        <v>219</v>
      </c>
      <c r="F59">
        <v>130</v>
      </c>
      <c r="G59">
        <v>128</v>
      </c>
      <c r="H59">
        <f>Sales[[#This Row],[Turnover]]-Sales[[#This Row],[Cost]]</f>
        <v>2</v>
      </c>
      <c r="I59" s="45">
        <f>Sales[[#This Row],[Turnover]]*1000/Sales[[#This Row],[Quantity]]</f>
        <v>593.60730593607309</v>
      </c>
      <c r="J59" s="44">
        <f>Sales[[#This Row],[Quantity]]/SUM(Sales[Quantity])</f>
        <v>3.9753780693458415E-4</v>
      </c>
    </row>
    <row r="60" spans="1:10">
      <c r="A60" t="s">
        <v>206</v>
      </c>
      <c r="B60" t="s">
        <v>208</v>
      </c>
      <c r="C60" t="s">
        <v>18</v>
      </c>
      <c r="D60">
        <v>2019</v>
      </c>
      <c r="E60">
        <v>223</v>
      </c>
      <c r="F60">
        <v>179</v>
      </c>
      <c r="G60">
        <v>134</v>
      </c>
      <c r="H60">
        <f>Sales[[#This Row],[Turnover]]-Sales[[#This Row],[Cost]]</f>
        <v>45</v>
      </c>
      <c r="I60" s="45">
        <f>Sales[[#This Row],[Turnover]]*1000/Sales[[#This Row],[Quantity]]</f>
        <v>802.69058295964123</v>
      </c>
      <c r="J60" s="44">
        <f>Sales[[#This Row],[Quantity]]/SUM(Sales[Quantity])</f>
        <v>4.047987714448049E-4</v>
      </c>
    </row>
    <row r="61" spans="1:10">
      <c r="A61" t="s">
        <v>206</v>
      </c>
      <c r="B61" t="s">
        <v>208</v>
      </c>
      <c r="C61" t="s">
        <v>16</v>
      </c>
      <c r="D61">
        <v>2019</v>
      </c>
      <c r="E61">
        <v>214</v>
      </c>
      <c r="F61">
        <v>173</v>
      </c>
      <c r="G61">
        <v>129</v>
      </c>
      <c r="H61">
        <f>Sales[[#This Row],[Turnover]]-Sales[[#This Row],[Cost]]</f>
        <v>44</v>
      </c>
      <c r="I61" s="45">
        <f>Sales[[#This Row],[Turnover]]*1000/Sales[[#This Row],[Quantity]]</f>
        <v>808.41121495327104</v>
      </c>
      <c r="J61" s="44">
        <f>Sales[[#This Row],[Quantity]]/SUM(Sales[Quantity])</f>
        <v>3.8846160129680824E-4</v>
      </c>
    </row>
    <row r="62" spans="1:10">
      <c r="A62" t="s">
        <v>206</v>
      </c>
      <c r="B62" t="s">
        <v>208</v>
      </c>
      <c r="C62" t="s">
        <v>14</v>
      </c>
      <c r="D62">
        <v>2019</v>
      </c>
      <c r="E62">
        <v>178</v>
      </c>
      <c r="F62">
        <v>142</v>
      </c>
      <c r="G62">
        <v>107</v>
      </c>
      <c r="H62">
        <f>Sales[[#This Row],[Turnover]]-Sales[[#This Row],[Cost]]</f>
        <v>35</v>
      </c>
      <c r="I62" s="45">
        <f>Sales[[#This Row],[Turnover]]*1000/Sales[[#This Row],[Quantity]]</f>
        <v>797.75280898876406</v>
      </c>
      <c r="J62" s="44">
        <f>Sales[[#This Row],[Quantity]]/SUM(Sales[Quantity])</f>
        <v>3.2311292070482181E-4</v>
      </c>
    </row>
    <row r="63" spans="1:10">
      <c r="A63" t="s">
        <v>206</v>
      </c>
      <c r="B63" t="s">
        <v>208</v>
      </c>
      <c r="C63" t="s">
        <v>13</v>
      </c>
      <c r="D63">
        <v>2019</v>
      </c>
      <c r="E63">
        <v>190</v>
      </c>
      <c r="F63">
        <v>153</v>
      </c>
      <c r="G63">
        <v>115</v>
      </c>
      <c r="H63">
        <f>Sales[[#This Row],[Turnover]]-Sales[[#This Row],[Cost]]</f>
        <v>38</v>
      </c>
      <c r="I63" s="45">
        <f>Sales[[#This Row],[Turnover]]*1000/Sales[[#This Row],[Quantity]]</f>
        <v>805.26315789473688</v>
      </c>
      <c r="J63" s="44">
        <f>Sales[[#This Row],[Quantity]]/SUM(Sales[Quantity])</f>
        <v>3.4489581423548395E-4</v>
      </c>
    </row>
    <row r="64" spans="1:10">
      <c r="A64" t="s">
        <v>206</v>
      </c>
      <c r="B64" t="s">
        <v>208</v>
      </c>
      <c r="C64" t="s">
        <v>11</v>
      </c>
      <c r="D64">
        <v>2019</v>
      </c>
      <c r="E64">
        <v>186</v>
      </c>
      <c r="F64">
        <v>148</v>
      </c>
      <c r="G64">
        <v>112</v>
      </c>
      <c r="H64">
        <f>Sales[[#This Row],[Turnover]]-Sales[[#This Row],[Cost]]</f>
        <v>36</v>
      </c>
      <c r="I64" s="45">
        <f>Sales[[#This Row],[Turnover]]*1000/Sales[[#This Row],[Quantity]]</f>
        <v>795.69892473118284</v>
      </c>
      <c r="J64" s="44">
        <f>Sales[[#This Row],[Quantity]]/SUM(Sales[Quantity])</f>
        <v>3.3763484972526326E-4</v>
      </c>
    </row>
    <row r="65" spans="1:10">
      <c r="A65" t="s">
        <v>206</v>
      </c>
      <c r="B65" t="s">
        <v>208</v>
      </c>
      <c r="C65" t="s">
        <v>10</v>
      </c>
      <c r="D65">
        <v>2019</v>
      </c>
      <c r="E65">
        <v>222</v>
      </c>
      <c r="F65">
        <v>155</v>
      </c>
      <c r="G65">
        <v>134</v>
      </c>
      <c r="H65">
        <f>Sales[[#This Row],[Turnover]]-Sales[[#This Row],[Cost]]</f>
        <v>21</v>
      </c>
      <c r="I65" s="45">
        <f>Sales[[#This Row],[Turnover]]*1000/Sales[[#This Row],[Quantity]]</f>
        <v>698.19819819819816</v>
      </c>
      <c r="J65" s="44">
        <f>Sales[[#This Row],[Quantity]]/SUM(Sales[Quantity])</f>
        <v>4.0298353031724968E-4</v>
      </c>
    </row>
    <row r="66" spans="1:10">
      <c r="A66" t="s">
        <v>206</v>
      </c>
      <c r="B66" t="s">
        <v>208</v>
      </c>
      <c r="C66" t="s">
        <v>9</v>
      </c>
      <c r="D66">
        <v>2019</v>
      </c>
      <c r="E66">
        <v>200</v>
      </c>
      <c r="F66">
        <v>140</v>
      </c>
      <c r="G66">
        <v>120</v>
      </c>
      <c r="H66">
        <f>Sales[[#This Row],[Turnover]]-Sales[[#This Row],[Cost]]</f>
        <v>20</v>
      </c>
      <c r="I66" s="45">
        <f>Sales[[#This Row],[Turnover]]*1000/Sales[[#This Row],[Quantity]]</f>
        <v>700</v>
      </c>
      <c r="J66" s="44">
        <f>Sales[[#This Row],[Quantity]]/SUM(Sales[Quantity])</f>
        <v>3.6304822551103577E-4</v>
      </c>
    </row>
    <row r="67" spans="1:10">
      <c r="A67" t="s">
        <v>206</v>
      </c>
      <c r="B67" t="s">
        <v>208</v>
      </c>
      <c r="C67" t="s">
        <v>8</v>
      </c>
      <c r="D67">
        <v>2019</v>
      </c>
      <c r="E67">
        <v>213</v>
      </c>
      <c r="F67">
        <v>149</v>
      </c>
      <c r="G67">
        <v>128</v>
      </c>
      <c r="H67">
        <f>Sales[[#This Row],[Turnover]]-Sales[[#This Row],[Cost]]</f>
        <v>21</v>
      </c>
      <c r="I67" s="45">
        <f>Sales[[#This Row],[Turnover]]*1000/Sales[[#This Row],[Quantity]]</f>
        <v>699.53051643192487</v>
      </c>
      <c r="J67" s="44">
        <f>Sales[[#This Row],[Quantity]]/SUM(Sales[Quantity])</f>
        <v>3.8664636016925308E-4</v>
      </c>
    </row>
    <row r="68" spans="1:10">
      <c r="A68" t="s">
        <v>206</v>
      </c>
      <c r="B68" t="s">
        <v>208</v>
      </c>
      <c r="C68" t="s">
        <v>7</v>
      </c>
      <c r="D68">
        <v>2019</v>
      </c>
      <c r="E68">
        <v>209</v>
      </c>
      <c r="F68">
        <v>145</v>
      </c>
      <c r="G68">
        <v>126</v>
      </c>
      <c r="H68">
        <f>Sales[[#This Row],[Turnover]]-Sales[[#This Row],[Cost]]</f>
        <v>19</v>
      </c>
      <c r="I68" s="45">
        <f>Sales[[#This Row],[Turnover]]*1000/Sales[[#This Row],[Quantity]]</f>
        <v>693.77990430622015</v>
      </c>
      <c r="J68" s="44">
        <f>Sales[[#This Row],[Quantity]]/SUM(Sales[Quantity])</f>
        <v>3.7938539565903238E-4</v>
      </c>
    </row>
    <row r="69" spans="1:10">
      <c r="A69" t="s">
        <v>206</v>
      </c>
      <c r="B69" t="s">
        <v>208</v>
      </c>
      <c r="C69" t="s">
        <v>6</v>
      </c>
      <c r="D69">
        <v>2019</v>
      </c>
      <c r="E69">
        <v>231</v>
      </c>
      <c r="F69">
        <v>160</v>
      </c>
      <c r="G69">
        <v>139</v>
      </c>
      <c r="H69">
        <f>Sales[[#This Row],[Turnover]]-Sales[[#This Row],[Cost]]</f>
        <v>21</v>
      </c>
      <c r="I69" s="45">
        <f>Sales[[#This Row],[Turnover]]*1000/Sales[[#This Row],[Quantity]]</f>
        <v>692.64069264069269</v>
      </c>
      <c r="J69" s="44">
        <f>Sales[[#This Row],[Quantity]]/SUM(Sales[Quantity])</f>
        <v>4.1932070046524629E-4</v>
      </c>
    </row>
    <row r="70" spans="1:10">
      <c r="A70" t="s">
        <v>206</v>
      </c>
      <c r="B70" t="s">
        <v>208</v>
      </c>
      <c r="C70" t="s">
        <v>5</v>
      </c>
      <c r="D70">
        <v>2019</v>
      </c>
      <c r="E70">
        <v>183</v>
      </c>
      <c r="F70">
        <v>128</v>
      </c>
      <c r="G70">
        <v>110</v>
      </c>
      <c r="H70">
        <f>Sales[[#This Row],[Turnover]]-Sales[[#This Row],[Cost]]</f>
        <v>18</v>
      </c>
      <c r="I70" s="45">
        <f>Sales[[#This Row],[Turnover]]*1000/Sales[[#This Row],[Quantity]]</f>
        <v>699.45355191256829</v>
      </c>
      <c r="J70" s="44">
        <f>Sales[[#This Row],[Quantity]]/SUM(Sales[Quantity])</f>
        <v>3.3218912634259772E-4</v>
      </c>
    </row>
    <row r="71" spans="1:10">
      <c r="A71" t="s">
        <v>206</v>
      </c>
      <c r="B71" t="s">
        <v>208</v>
      </c>
      <c r="C71" t="s">
        <v>4</v>
      </c>
      <c r="D71">
        <v>2019</v>
      </c>
      <c r="E71">
        <v>194</v>
      </c>
      <c r="F71">
        <v>136</v>
      </c>
      <c r="G71">
        <v>117</v>
      </c>
      <c r="H71">
        <f>Sales[[#This Row],[Turnover]]-Sales[[#This Row],[Cost]]</f>
        <v>19</v>
      </c>
      <c r="I71" s="45">
        <f>Sales[[#This Row],[Turnover]]*1000/Sales[[#This Row],[Quantity]]</f>
        <v>701.03092783505156</v>
      </c>
      <c r="J71" s="44">
        <f>Sales[[#This Row],[Quantity]]/SUM(Sales[Quantity])</f>
        <v>3.521567787457047E-4</v>
      </c>
    </row>
    <row r="72" spans="1:10">
      <c r="A72" t="s">
        <v>204</v>
      </c>
      <c r="B72" t="s">
        <v>208</v>
      </c>
      <c r="C72" t="s">
        <v>18</v>
      </c>
      <c r="D72">
        <v>2019</v>
      </c>
      <c r="E72">
        <v>181</v>
      </c>
      <c r="F72">
        <v>274</v>
      </c>
      <c r="G72">
        <v>219</v>
      </c>
      <c r="H72">
        <f>Sales[[#This Row],[Turnover]]-Sales[[#This Row],[Cost]]</f>
        <v>55</v>
      </c>
      <c r="I72" s="45">
        <f>Sales[[#This Row],[Turnover]]*1000/Sales[[#This Row],[Quantity]]</f>
        <v>1513.8121546961327</v>
      </c>
      <c r="J72" s="44">
        <f>Sales[[#This Row],[Quantity]]/SUM(Sales[Quantity])</f>
        <v>3.2855864408748735E-4</v>
      </c>
    </row>
    <row r="73" spans="1:10">
      <c r="A73" t="s">
        <v>204</v>
      </c>
      <c r="B73" t="s">
        <v>208</v>
      </c>
      <c r="C73" t="s">
        <v>16</v>
      </c>
      <c r="D73">
        <v>2019</v>
      </c>
      <c r="E73">
        <v>147</v>
      </c>
      <c r="F73">
        <v>219</v>
      </c>
      <c r="G73">
        <v>178</v>
      </c>
      <c r="H73">
        <f>Sales[[#This Row],[Turnover]]-Sales[[#This Row],[Cost]]</f>
        <v>41</v>
      </c>
      <c r="I73" s="45">
        <f>Sales[[#This Row],[Turnover]]*1000/Sales[[#This Row],[Quantity]]</f>
        <v>1489.795918367347</v>
      </c>
      <c r="J73" s="44">
        <f>Sales[[#This Row],[Quantity]]/SUM(Sales[Quantity])</f>
        <v>2.6684044575061129E-4</v>
      </c>
    </row>
    <row r="74" spans="1:10">
      <c r="A74" t="s">
        <v>204</v>
      </c>
      <c r="B74" t="s">
        <v>208</v>
      </c>
      <c r="C74" t="s">
        <v>14</v>
      </c>
      <c r="D74">
        <v>2019</v>
      </c>
      <c r="E74">
        <v>133</v>
      </c>
      <c r="F74">
        <v>200</v>
      </c>
      <c r="G74">
        <v>161</v>
      </c>
      <c r="H74">
        <f>Sales[[#This Row],[Turnover]]-Sales[[#This Row],[Cost]]</f>
        <v>39</v>
      </c>
      <c r="I74" s="45">
        <f>Sales[[#This Row],[Turnover]]*1000/Sales[[#This Row],[Quantity]]</f>
        <v>1503.7593984962407</v>
      </c>
      <c r="J74" s="44">
        <f>Sales[[#This Row],[Quantity]]/SUM(Sales[Quantity])</f>
        <v>2.4142706996483878E-4</v>
      </c>
    </row>
    <row r="75" spans="1:10">
      <c r="A75" t="s">
        <v>204</v>
      </c>
      <c r="B75" t="s">
        <v>208</v>
      </c>
      <c r="C75" t="s">
        <v>13</v>
      </c>
      <c r="D75">
        <v>2019</v>
      </c>
      <c r="E75">
        <v>128</v>
      </c>
      <c r="F75">
        <v>194</v>
      </c>
      <c r="G75">
        <v>156</v>
      </c>
      <c r="H75">
        <f>Sales[[#This Row],[Turnover]]-Sales[[#This Row],[Cost]]</f>
        <v>38</v>
      </c>
      <c r="I75" s="45">
        <f>Sales[[#This Row],[Turnover]]*1000/Sales[[#This Row],[Quantity]]</f>
        <v>1515.625</v>
      </c>
      <c r="J75" s="44">
        <f>Sales[[#This Row],[Quantity]]/SUM(Sales[Quantity])</f>
        <v>2.3235086432706289E-4</v>
      </c>
    </row>
    <row r="76" spans="1:10">
      <c r="A76" t="s">
        <v>204</v>
      </c>
      <c r="B76" t="s">
        <v>208</v>
      </c>
      <c r="C76" t="s">
        <v>11</v>
      </c>
      <c r="D76">
        <v>2019</v>
      </c>
      <c r="E76">
        <v>130</v>
      </c>
      <c r="F76">
        <v>193</v>
      </c>
      <c r="G76">
        <v>157</v>
      </c>
      <c r="H76">
        <f>Sales[[#This Row],[Turnover]]-Sales[[#This Row],[Cost]]</f>
        <v>36</v>
      </c>
      <c r="I76" s="45">
        <f>Sales[[#This Row],[Turnover]]*1000/Sales[[#This Row],[Quantity]]</f>
        <v>1484.6153846153845</v>
      </c>
      <c r="J76" s="44">
        <f>Sales[[#This Row],[Quantity]]/SUM(Sales[Quantity])</f>
        <v>2.3598134658217324E-4</v>
      </c>
    </row>
    <row r="77" spans="1:10">
      <c r="A77" t="s">
        <v>204</v>
      </c>
      <c r="B77" t="s">
        <v>208</v>
      </c>
      <c r="C77" t="s">
        <v>10</v>
      </c>
      <c r="D77">
        <v>2019</v>
      </c>
      <c r="E77">
        <v>118</v>
      </c>
      <c r="F77">
        <v>177</v>
      </c>
      <c r="G77">
        <v>143</v>
      </c>
      <c r="H77">
        <f>Sales[[#This Row],[Turnover]]-Sales[[#This Row],[Cost]]</f>
        <v>34</v>
      </c>
      <c r="I77" s="45">
        <f>Sales[[#This Row],[Turnover]]*1000/Sales[[#This Row],[Quantity]]</f>
        <v>1500</v>
      </c>
      <c r="J77" s="44">
        <f>Sales[[#This Row],[Quantity]]/SUM(Sales[Quantity])</f>
        <v>2.141984530515111E-4</v>
      </c>
    </row>
    <row r="78" spans="1:10">
      <c r="A78" t="s">
        <v>204</v>
      </c>
      <c r="B78" t="s">
        <v>208</v>
      </c>
      <c r="C78" t="s">
        <v>9</v>
      </c>
      <c r="D78">
        <v>2019</v>
      </c>
      <c r="E78">
        <v>120</v>
      </c>
      <c r="F78">
        <v>178</v>
      </c>
      <c r="G78">
        <v>145</v>
      </c>
      <c r="H78">
        <f>Sales[[#This Row],[Turnover]]-Sales[[#This Row],[Cost]]</f>
        <v>33</v>
      </c>
      <c r="I78" s="45">
        <f>Sales[[#This Row],[Turnover]]*1000/Sales[[#This Row],[Quantity]]</f>
        <v>1483.3333333333333</v>
      </c>
      <c r="J78" s="44">
        <f>Sales[[#This Row],[Quantity]]/SUM(Sales[Quantity])</f>
        <v>2.1782893530662145E-4</v>
      </c>
    </row>
    <row r="79" spans="1:10">
      <c r="A79" t="s">
        <v>203</v>
      </c>
      <c r="B79" t="s">
        <v>208</v>
      </c>
      <c r="C79" t="s">
        <v>18</v>
      </c>
      <c r="D79">
        <v>2019</v>
      </c>
      <c r="E79">
        <v>114</v>
      </c>
      <c r="F79">
        <v>402</v>
      </c>
      <c r="G79">
        <v>138</v>
      </c>
      <c r="H79">
        <f>Sales[[#This Row],[Turnover]]-Sales[[#This Row],[Cost]]</f>
        <v>264</v>
      </c>
      <c r="I79" s="45">
        <f>Sales[[#This Row],[Turnover]]*1000/Sales[[#This Row],[Quantity]]</f>
        <v>3526.3157894736842</v>
      </c>
      <c r="J79" s="44">
        <f>Sales[[#This Row],[Quantity]]/SUM(Sales[Quantity])</f>
        <v>2.0693748854129038E-4</v>
      </c>
    </row>
    <row r="80" spans="1:10">
      <c r="A80" t="s">
        <v>203</v>
      </c>
      <c r="B80" t="s">
        <v>208</v>
      </c>
      <c r="C80" t="s">
        <v>16</v>
      </c>
      <c r="D80">
        <v>2019</v>
      </c>
      <c r="E80">
        <v>114</v>
      </c>
      <c r="F80">
        <v>398</v>
      </c>
      <c r="G80">
        <v>139</v>
      </c>
      <c r="H80">
        <f>Sales[[#This Row],[Turnover]]-Sales[[#This Row],[Cost]]</f>
        <v>259</v>
      </c>
      <c r="I80" s="45">
        <f>Sales[[#This Row],[Turnover]]*1000/Sales[[#This Row],[Quantity]]</f>
        <v>3491.2280701754385</v>
      </c>
      <c r="J80" s="44">
        <f>Sales[[#This Row],[Quantity]]/SUM(Sales[Quantity])</f>
        <v>2.0693748854129038E-4</v>
      </c>
    </row>
    <row r="81" spans="1:10">
      <c r="A81" t="s">
        <v>203</v>
      </c>
      <c r="B81" t="s">
        <v>208</v>
      </c>
      <c r="C81" t="s">
        <v>14</v>
      </c>
      <c r="D81">
        <v>2019</v>
      </c>
      <c r="E81">
        <v>103</v>
      </c>
      <c r="F81">
        <v>360</v>
      </c>
      <c r="G81">
        <v>125</v>
      </c>
      <c r="H81">
        <f>Sales[[#This Row],[Turnover]]-Sales[[#This Row],[Cost]]</f>
        <v>235</v>
      </c>
      <c r="I81" s="45">
        <f>Sales[[#This Row],[Turnover]]*1000/Sales[[#This Row],[Quantity]]</f>
        <v>3495.1456310679609</v>
      </c>
      <c r="J81" s="44">
        <f>Sales[[#This Row],[Quantity]]/SUM(Sales[Quantity])</f>
        <v>1.8696983613818342E-4</v>
      </c>
    </row>
    <row r="82" spans="1:10">
      <c r="A82" t="s">
        <v>203</v>
      </c>
      <c r="B82" t="s">
        <v>208</v>
      </c>
      <c r="C82" t="s">
        <v>13</v>
      </c>
      <c r="D82">
        <v>2019</v>
      </c>
      <c r="E82">
        <v>114</v>
      </c>
      <c r="F82">
        <v>398</v>
      </c>
      <c r="G82">
        <v>138</v>
      </c>
      <c r="H82">
        <f>Sales[[#This Row],[Turnover]]-Sales[[#This Row],[Cost]]</f>
        <v>260</v>
      </c>
      <c r="I82" s="45">
        <f>Sales[[#This Row],[Turnover]]*1000/Sales[[#This Row],[Quantity]]</f>
        <v>3491.2280701754385</v>
      </c>
      <c r="J82" s="44">
        <f>Sales[[#This Row],[Quantity]]/SUM(Sales[Quantity])</f>
        <v>2.0693748854129038E-4</v>
      </c>
    </row>
    <row r="83" spans="1:10">
      <c r="A83" t="s">
        <v>203</v>
      </c>
      <c r="B83" t="s">
        <v>208</v>
      </c>
      <c r="C83" t="s">
        <v>11</v>
      </c>
      <c r="D83">
        <v>2019</v>
      </c>
      <c r="E83">
        <v>101</v>
      </c>
      <c r="F83">
        <v>353</v>
      </c>
      <c r="G83">
        <v>122</v>
      </c>
      <c r="H83">
        <f>Sales[[#This Row],[Turnover]]-Sales[[#This Row],[Cost]]</f>
        <v>231</v>
      </c>
      <c r="I83" s="45">
        <f>Sales[[#This Row],[Turnover]]*1000/Sales[[#This Row],[Quantity]]</f>
        <v>3495.0495049504952</v>
      </c>
      <c r="J83" s="44">
        <f>Sales[[#This Row],[Quantity]]/SUM(Sales[Quantity])</f>
        <v>1.8333935388307305E-4</v>
      </c>
    </row>
    <row r="84" spans="1:10">
      <c r="A84" t="s">
        <v>203</v>
      </c>
      <c r="B84" t="s">
        <v>208</v>
      </c>
      <c r="C84" t="s">
        <v>10</v>
      </c>
      <c r="D84">
        <v>2019</v>
      </c>
      <c r="E84">
        <v>94</v>
      </c>
      <c r="F84">
        <v>328</v>
      </c>
      <c r="G84">
        <v>114</v>
      </c>
      <c r="H84">
        <f>Sales[[#This Row],[Turnover]]-Sales[[#This Row],[Cost]]</f>
        <v>214</v>
      </c>
      <c r="I84" s="45">
        <f>Sales[[#This Row],[Turnover]]*1000/Sales[[#This Row],[Quantity]]</f>
        <v>3489.3617021276596</v>
      </c>
      <c r="J84" s="44">
        <f>Sales[[#This Row],[Quantity]]/SUM(Sales[Quantity])</f>
        <v>1.7063266599018682E-4</v>
      </c>
    </row>
    <row r="85" spans="1:10">
      <c r="A85" t="s">
        <v>203</v>
      </c>
      <c r="B85" t="s">
        <v>208</v>
      </c>
      <c r="C85" t="s">
        <v>9</v>
      </c>
      <c r="D85">
        <v>2019</v>
      </c>
      <c r="E85">
        <v>110</v>
      </c>
      <c r="F85">
        <v>383</v>
      </c>
      <c r="G85">
        <v>133</v>
      </c>
      <c r="H85">
        <f>Sales[[#This Row],[Turnover]]-Sales[[#This Row],[Cost]]</f>
        <v>250</v>
      </c>
      <c r="I85" s="45">
        <f>Sales[[#This Row],[Turnover]]*1000/Sales[[#This Row],[Quantity]]</f>
        <v>3481.818181818182</v>
      </c>
      <c r="J85" s="44">
        <f>Sales[[#This Row],[Quantity]]/SUM(Sales[Quantity])</f>
        <v>1.9967652403106968E-4</v>
      </c>
    </row>
    <row r="86" spans="1:10">
      <c r="A86" t="s">
        <v>203</v>
      </c>
      <c r="B86" t="s">
        <v>208</v>
      </c>
      <c r="C86" t="s">
        <v>8</v>
      </c>
      <c r="D86">
        <v>2019</v>
      </c>
      <c r="E86">
        <v>91</v>
      </c>
      <c r="F86">
        <v>316</v>
      </c>
      <c r="G86">
        <v>111</v>
      </c>
      <c r="H86">
        <f>Sales[[#This Row],[Turnover]]-Sales[[#This Row],[Cost]]</f>
        <v>205</v>
      </c>
      <c r="I86" s="45">
        <f>Sales[[#This Row],[Turnover]]*1000/Sales[[#This Row],[Quantity]]</f>
        <v>3472.5274725274726</v>
      </c>
      <c r="J86" s="44">
        <f>Sales[[#This Row],[Quantity]]/SUM(Sales[Quantity])</f>
        <v>1.6518694260752128E-4</v>
      </c>
    </row>
    <row r="87" spans="1:10">
      <c r="A87" t="s">
        <v>203</v>
      </c>
      <c r="B87" t="s">
        <v>208</v>
      </c>
      <c r="C87" t="s">
        <v>7</v>
      </c>
      <c r="D87">
        <v>2019</v>
      </c>
      <c r="E87">
        <v>76</v>
      </c>
      <c r="F87">
        <v>264</v>
      </c>
      <c r="G87">
        <v>92</v>
      </c>
      <c r="H87">
        <f>Sales[[#This Row],[Turnover]]-Sales[[#This Row],[Cost]]</f>
        <v>172</v>
      </c>
      <c r="I87" s="45">
        <f>Sales[[#This Row],[Turnover]]*1000/Sales[[#This Row],[Quantity]]</f>
        <v>3473.6842105263158</v>
      </c>
      <c r="J87" s="44">
        <f>Sales[[#This Row],[Quantity]]/SUM(Sales[Quantity])</f>
        <v>1.3795832569419358E-4</v>
      </c>
    </row>
    <row r="88" spans="1:10">
      <c r="A88" t="s">
        <v>203</v>
      </c>
      <c r="B88" t="s">
        <v>208</v>
      </c>
      <c r="C88" t="s">
        <v>6</v>
      </c>
      <c r="D88">
        <v>2019</v>
      </c>
      <c r="E88">
        <v>69</v>
      </c>
      <c r="F88">
        <v>242</v>
      </c>
      <c r="G88">
        <v>84</v>
      </c>
      <c r="H88">
        <f>Sales[[#This Row],[Turnover]]-Sales[[#This Row],[Cost]]</f>
        <v>158</v>
      </c>
      <c r="I88" s="45">
        <f>Sales[[#This Row],[Turnover]]*1000/Sales[[#This Row],[Quantity]]</f>
        <v>3507.246376811594</v>
      </c>
      <c r="J88" s="44">
        <f>Sales[[#This Row],[Quantity]]/SUM(Sales[Quantity])</f>
        <v>1.2525163780130734E-4</v>
      </c>
    </row>
    <row r="89" spans="1:10">
      <c r="A89" t="s">
        <v>205</v>
      </c>
      <c r="B89" t="s">
        <v>208</v>
      </c>
      <c r="C89" t="s">
        <v>18</v>
      </c>
      <c r="D89">
        <v>2019</v>
      </c>
      <c r="E89">
        <v>97</v>
      </c>
      <c r="F89">
        <v>403</v>
      </c>
      <c r="G89">
        <v>139</v>
      </c>
      <c r="H89">
        <f>Sales[[#This Row],[Turnover]]-Sales[[#This Row],[Cost]]</f>
        <v>264</v>
      </c>
      <c r="I89" s="45">
        <f>Sales[[#This Row],[Turnover]]*1000/Sales[[#This Row],[Quantity]]</f>
        <v>4154.6391752577319</v>
      </c>
      <c r="J89" s="44">
        <f>Sales[[#This Row],[Quantity]]/SUM(Sales[Quantity])</f>
        <v>1.7607838937285235E-4</v>
      </c>
    </row>
    <row r="90" spans="1:10">
      <c r="A90" t="s">
        <v>205</v>
      </c>
      <c r="B90" t="s">
        <v>208</v>
      </c>
      <c r="C90" t="s">
        <v>16</v>
      </c>
      <c r="D90">
        <v>2019</v>
      </c>
      <c r="E90">
        <v>88</v>
      </c>
      <c r="F90">
        <v>357</v>
      </c>
      <c r="G90">
        <v>125</v>
      </c>
      <c r="H90">
        <f>Sales[[#This Row],[Turnover]]-Sales[[#This Row],[Cost]]</f>
        <v>232</v>
      </c>
      <c r="I90" s="45">
        <f>Sales[[#This Row],[Turnover]]*1000/Sales[[#This Row],[Quantity]]</f>
        <v>4056.818181818182</v>
      </c>
      <c r="J90" s="44">
        <f>Sales[[#This Row],[Quantity]]/SUM(Sales[Quantity])</f>
        <v>1.5974121922485574E-4</v>
      </c>
    </row>
    <row r="91" spans="1:10">
      <c r="A91" t="s">
        <v>205</v>
      </c>
      <c r="B91" t="s">
        <v>208</v>
      </c>
      <c r="C91" t="s">
        <v>14</v>
      </c>
      <c r="D91">
        <v>2019</v>
      </c>
      <c r="E91">
        <v>109</v>
      </c>
      <c r="F91">
        <v>445</v>
      </c>
      <c r="G91">
        <v>156</v>
      </c>
      <c r="H91">
        <f>Sales[[#This Row],[Turnover]]-Sales[[#This Row],[Cost]]</f>
        <v>289</v>
      </c>
      <c r="I91" s="45">
        <f>Sales[[#This Row],[Turnover]]*1000/Sales[[#This Row],[Quantity]]</f>
        <v>4082.5688073394494</v>
      </c>
      <c r="J91" s="44">
        <f>Sales[[#This Row],[Quantity]]/SUM(Sales[Quantity])</f>
        <v>1.9786128290351449E-4</v>
      </c>
    </row>
    <row r="92" spans="1:10">
      <c r="A92" t="s">
        <v>205</v>
      </c>
      <c r="B92" t="s">
        <v>208</v>
      </c>
      <c r="C92" t="s">
        <v>13</v>
      </c>
      <c r="D92">
        <v>2019</v>
      </c>
      <c r="E92">
        <v>88</v>
      </c>
      <c r="F92">
        <v>362</v>
      </c>
      <c r="G92">
        <v>126</v>
      </c>
      <c r="H92">
        <f>Sales[[#This Row],[Turnover]]-Sales[[#This Row],[Cost]]</f>
        <v>236</v>
      </c>
      <c r="I92" s="45">
        <f>Sales[[#This Row],[Turnover]]*1000/Sales[[#This Row],[Quantity]]</f>
        <v>4113.636363636364</v>
      </c>
      <c r="J92" s="44">
        <f>Sales[[#This Row],[Quantity]]/SUM(Sales[Quantity])</f>
        <v>1.5974121922485574E-4</v>
      </c>
    </row>
    <row r="93" spans="1:10">
      <c r="A93" t="s">
        <v>205</v>
      </c>
      <c r="B93" t="s">
        <v>208</v>
      </c>
      <c r="C93" t="s">
        <v>11</v>
      </c>
      <c r="D93">
        <v>2019</v>
      </c>
      <c r="E93">
        <v>100</v>
      </c>
      <c r="F93">
        <v>407</v>
      </c>
      <c r="G93">
        <v>142</v>
      </c>
      <c r="H93">
        <f>Sales[[#This Row],[Turnover]]-Sales[[#This Row],[Cost]]</f>
        <v>265</v>
      </c>
      <c r="I93" s="45">
        <f>Sales[[#This Row],[Turnover]]*1000/Sales[[#This Row],[Quantity]]</f>
        <v>4070</v>
      </c>
      <c r="J93" s="44">
        <f>Sales[[#This Row],[Quantity]]/SUM(Sales[Quantity])</f>
        <v>1.8152411275551789E-4</v>
      </c>
    </row>
    <row r="94" spans="1:10">
      <c r="A94" t="s">
        <v>205</v>
      </c>
      <c r="B94" t="s">
        <v>208</v>
      </c>
      <c r="C94" t="s">
        <v>10</v>
      </c>
      <c r="D94">
        <v>2019</v>
      </c>
      <c r="E94">
        <v>90</v>
      </c>
      <c r="F94">
        <v>367</v>
      </c>
      <c r="G94">
        <v>129</v>
      </c>
      <c r="H94">
        <f>Sales[[#This Row],[Turnover]]-Sales[[#This Row],[Cost]]</f>
        <v>238</v>
      </c>
      <c r="I94" s="45">
        <f>Sales[[#This Row],[Turnover]]*1000/Sales[[#This Row],[Quantity]]</f>
        <v>4077.7777777777778</v>
      </c>
      <c r="J94" s="44">
        <f>Sales[[#This Row],[Quantity]]/SUM(Sales[Quantity])</f>
        <v>1.6337170147996609E-4</v>
      </c>
    </row>
    <row r="95" spans="1:10">
      <c r="A95" t="s">
        <v>205</v>
      </c>
      <c r="B95" t="s">
        <v>208</v>
      </c>
      <c r="C95" t="s">
        <v>9</v>
      </c>
      <c r="D95">
        <v>2019</v>
      </c>
      <c r="E95">
        <v>94</v>
      </c>
      <c r="F95">
        <v>387</v>
      </c>
      <c r="G95">
        <v>135</v>
      </c>
      <c r="H95">
        <f>Sales[[#This Row],[Turnover]]-Sales[[#This Row],[Cost]]</f>
        <v>252</v>
      </c>
      <c r="I95" s="45">
        <f>Sales[[#This Row],[Turnover]]*1000/Sales[[#This Row],[Quantity]]</f>
        <v>4117.0212765957449</v>
      </c>
      <c r="J95" s="44">
        <f>Sales[[#This Row],[Quantity]]/SUM(Sales[Quantity])</f>
        <v>1.7063266599018682E-4</v>
      </c>
    </row>
    <row r="96" spans="1:10">
      <c r="A96" t="s">
        <v>205</v>
      </c>
      <c r="B96" t="s">
        <v>208</v>
      </c>
      <c r="C96" t="s">
        <v>8</v>
      </c>
      <c r="D96">
        <v>2019</v>
      </c>
      <c r="E96">
        <v>73</v>
      </c>
      <c r="F96">
        <v>300</v>
      </c>
      <c r="G96">
        <v>104</v>
      </c>
      <c r="H96">
        <f>Sales[[#This Row],[Turnover]]-Sales[[#This Row],[Cost]]</f>
        <v>196</v>
      </c>
      <c r="I96" s="45">
        <f>Sales[[#This Row],[Turnover]]*1000/Sales[[#This Row],[Quantity]]</f>
        <v>4109.58904109589</v>
      </c>
      <c r="J96" s="44">
        <f>Sales[[#This Row],[Quantity]]/SUM(Sales[Quantity])</f>
        <v>1.3251260231152804E-4</v>
      </c>
    </row>
    <row r="97" spans="1:10">
      <c r="A97" t="s">
        <v>205</v>
      </c>
      <c r="B97" t="s">
        <v>208</v>
      </c>
      <c r="C97" t="s">
        <v>7</v>
      </c>
      <c r="D97">
        <v>2019</v>
      </c>
      <c r="E97">
        <v>84</v>
      </c>
      <c r="F97">
        <v>346</v>
      </c>
      <c r="G97">
        <v>119</v>
      </c>
      <c r="H97">
        <f>Sales[[#This Row],[Turnover]]-Sales[[#This Row],[Cost]]</f>
        <v>227</v>
      </c>
      <c r="I97" s="45">
        <f>Sales[[#This Row],[Turnover]]*1000/Sales[[#This Row],[Quantity]]</f>
        <v>4119.0476190476193</v>
      </c>
      <c r="J97" s="44">
        <f>Sales[[#This Row],[Quantity]]/SUM(Sales[Quantity])</f>
        <v>1.5248025471463502E-4</v>
      </c>
    </row>
    <row r="98" spans="1:10">
      <c r="A98" t="s">
        <v>205</v>
      </c>
      <c r="B98" t="s">
        <v>208</v>
      </c>
      <c r="C98" t="s">
        <v>6</v>
      </c>
      <c r="D98">
        <v>2019</v>
      </c>
      <c r="E98">
        <v>87</v>
      </c>
      <c r="F98">
        <v>354</v>
      </c>
      <c r="G98">
        <v>124</v>
      </c>
      <c r="H98">
        <f>Sales[[#This Row],[Turnover]]-Sales[[#This Row],[Cost]]</f>
        <v>230</v>
      </c>
      <c r="I98" s="45">
        <f>Sales[[#This Row],[Turnover]]*1000/Sales[[#This Row],[Quantity]]</f>
        <v>4068.9655172413795</v>
      </c>
      <c r="J98" s="44">
        <f>Sales[[#This Row],[Quantity]]/SUM(Sales[Quantity])</f>
        <v>1.5792597809730056E-4</v>
      </c>
    </row>
    <row r="99" spans="1:10">
      <c r="A99" t="s">
        <v>207</v>
      </c>
      <c r="B99" t="s">
        <v>208</v>
      </c>
      <c r="C99" t="s">
        <v>18</v>
      </c>
      <c r="D99">
        <v>2020</v>
      </c>
      <c r="E99">
        <v>214</v>
      </c>
      <c r="F99">
        <v>128</v>
      </c>
      <c r="G99">
        <v>124</v>
      </c>
      <c r="H99">
        <f>Sales[[#This Row],[Turnover]]-Sales[[#This Row],[Cost]]</f>
        <v>4</v>
      </c>
      <c r="I99" s="45">
        <f>Sales[[#This Row],[Turnover]]*1000/Sales[[#This Row],[Quantity]]</f>
        <v>598.13084112149534</v>
      </c>
      <c r="J99" s="44">
        <f>Sales[[#This Row],[Quantity]]/SUM(Sales[Quantity])</f>
        <v>3.8846160129680824E-4</v>
      </c>
    </row>
    <row r="100" spans="1:10">
      <c r="A100" t="s">
        <v>207</v>
      </c>
      <c r="B100" t="s">
        <v>208</v>
      </c>
      <c r="C100" t="s">
        <v>16</v>
      </c>
      <c r="D100">
        <v>2020</v>
      </c>
      <c r="E100">
        <v>261</v>
      </c>
      <c r="F100">
        <v>158</v>
      </c>
      <c r="G100">
        <v>152</v>
      </c>
      <c r="H100">
        <f>Sales[[#This Row],[Turnover]]-Sales[[#This Row],[Cost]]</f>
        <v>6</v>
      </c>
      <c r="I100" s="45">
        <f>Sales[[#This Row],[Turnover]]*1000/Sales[[#This Row],[Quantity]]</f>
        <v>605.36398467432946</v>
      </c>
      <c r="J100" s="44">
        <f>Sales[[#This Row],[Quantity]]/SUM(Sales[Quantity])</f>
        <v>4.7377793429190164E-4</v>
      </c>
    </row>
    <row r="101" spans="1:10">
      <c r="A101" t="s">
        <v>207</v>
      </c>
      <c r="B101" t="s">
        <v>208</v>
      </c>
      <c r="C101" t="s">
        <v>14</v>
      </c>
      <c r="D101">
        <v>2020</v>
      </c>
      <c r="E101">
        <v>221</v>
      </c>
      <c r="F101">
        <v>133</v>
      </c>
      <c r="G101">
        <v>129</v>
      </c>
      <c r="H101">
        <f>Sales[[#This Row],[Turnover]]-Sales[[#This Row],[Cost]]</f>
        <v>4</v>
      </c>
      <c r="I101" s="45">
        <f>Sales[[#This Row],[Turnover]]*1000/Sales[[#This Row],[Quantity]]</f>
        <v>601.80995475113127</v>
      </c>
      <c r="J101" s="44">
        <f>Sales[[#This Row],[Quantity]]/SUM(Sales[Quantity])</f>
        <v>4.0116828918969452E-4</v>
      </c>
    </row>
    <row r="102" spans="1:10">
      <c r="A102" t="s">
        <v>207</v>
      </c>
      <c r="B102" t="s">
        <v>208</v>
      </c>
      <c r="C102" t="s">
        <v>13</v>
      </c>
      <c r="D102">
        <v>2020</v>
      </c>
      <c r="E102">
        <v>187</v>
      </c>
      <c r="F102">
        <v>113</v>
      </c>
      <c r="G102">
        <v>109</v>
      </c>
      <c r="H102">
        <f>Sales[[#This Row],[Turnover]]-Sales[[#This Row],[Cost]]</f>
        <v>4</v>
      </c>
      <c r="I102" s="45">
        <f>Sales[[#This Row],[Turnover]]*1000/Sales[[#This Row],[Quantity]]</f>
        <v>604.27807486631013</v>
      </c>
      <c r="J102" s="44">
        <f>Sales[[#This Row],[Quantity]]/SUM(Sales[Quantity])</f>
        <v>3.3945009085281842E-4</v>
      </c>
    </row>
    <row r="103" spans="1:10">
      <c r="A103" t="s">
        <v>207</v>
      </c>
      <c r="B103" t="s">
        <v>208</v>
      </c>
      <c r="C103" t="s">
        <v>11</v>
      </c>
      <c r="D103">
        <v>2020</v>
      </c>
      <c r="E103">
        <v>196</v>
      </c>
      <c r="F103">
        <v>118</v>
      </c>
      <c r="G103">
        <v>114</v>
      </c>
      <c r="H103">
        <f>Sales[[#This Row],[Turnover]]-Sales[[#This Row],[Cost]]</f>
        <v>4</v>
      </c>
      <c r="I103" s="45">
        <f>Sales[[#This Row],[Turnover]]*1000/Sales[[#This Row],[Quantity]]</f>
        <v>602.0408163265306</v>
      </c>
      <c r="J103" s="44">
        <f>Sales[[#This Row],[Quantity]]/SUM(Sales[Quantity])</f>
        <v>3.5578726100081502E-4</v>
      </c>
    </row>
    <row r="104" spans="1:10">
      <c r="A104" t="s">
        <v>207</v>
      </c>
      <c r="B104" t="s">
        <v>208</v>
      </c>
      <c r="C104" t="s">
        <v>10</v>
      </c>
      <c r="D104">
        <v>2020</v>
      </c>
      <c r="E104">
        <v>159</v>
      </c>
      <c r="F104">
        <v>95</v>
      </c>
      <c r="G104">
        <v>93</v>
      </c>
      <c r="H104">
        <f>Sales[[#This Row],[Turnover]]-Sales[[#This Row],[Cost]]</f>
        <v>2</v>
      </c>
      <c r="I104" s="45">
        <f>Sales[[#This Row],[Turnover]]*1000/Sales[[#This Row],[Quantity]]</f>
        <v>597.48427672955972</v>
      </c>
      <c r="J104" s="44">
        <f>Sales[[#This Row],[Quantity]]/SUM(Sales[Quantity])</f>
        <v>2.8862333928127344E-4</v>
      </c>
    </row>
    <row r="105" spans="1:10">
      <c r="A105" t="s">
        <v>207</v>
      </c>
      <c r="B105" t="s">
        <v>208</v>
      </c>
      <c r="C105" t="s">
        <v>9</v>
      </c>
      <c r="D105">
        <v>2020</v>
      </c>
      <c r="E105">
        <v>166</v>
      </c>
      <c r="F105">
        <v>100</v>
      </c>
      <c r="G105">
        <v>96</v>
      </c>
      <c r="H105">
        <f>Sales[[#This Row],[Turnover]]-Sales[[#This Row],[Cost]]</f>
        <v>4</v>
      </c>
      <c r="I105" s="45">
        <f>Sales[[#This Row],[Turnover]]*1000/Sales[[#This Row],[Quantity]]</f>
        <v>602.40963855421683</v>
      </c>
      <c r="J105" s="44">
        <f>Sales[[#This Row],[Quantity]]/SUM(Sales[Quantity])</f>
        <v>3.0133002717415967E-4</v>
      </c>
    </row>
    <row r="106" spans="1:10">
      <c r="A106" t="s">
        <v>207</v>
      </c>
      <c r="B106" t="s">
        <v>208</v>
      </c>
      <c r="C106" t="s">
        <v>8</v>
      </c>
      <c r="D106">
        <v>2020</v>
      </c>
      <c r="E106">
        <v>172</v>
      </c>
      <c r="F106">
        <v>103</v>
      </c>
      <c r="G106">
        <v>100</v>
      </c>
      <c r="H106">
        <f>Sales[[#This Row],[Turnover]]-Sales[[#This Row],[Cost]]</f>
        <v>3</v>
      </c>
      <c r="I106" s="45">
        <f>Sales[[#This Row],[Turnover]]*1000/Sales[[#This Row],[Quantity]]</f>
        <v>598.83720930232562</v>
      </c>
      <c r="J106" s="44">
        <f>Sales[[#This Row],[Quantity]]/SUM(Sales[Quantity])</f>
        <v>3.1222147393949074E-4</v>
      </c>
    </row>
    <row r="107" spans="1:10">
      <c r="A107" t="s">
        <v>207</v>
      </c>
      <c r="B107" t="s">
        <v>208</v>
      </c>
      <c r="C107" t="s">
        <v>7</v>
      </c>
      <c r="D107">
        <v>2020</v>
      </c>
      <c r="E107">
        <v>162</v>
      </c>
      <c r="F107">
        <v>96</v>
      </c>
      <c r="G107">
        <v>94</v>
      </c>
      <c r="H107">
        <f>Sales[[#This Row],[Turnover]]-Sales[[#This Row],[Cost]]</f>
        <v>2</v>
      </c>
      <c r="I107" s="45">
        <f>Sales[[#This Row],[Turnover]]*1000/Sales[[#This Row],[Quantity]]</f>
        <v>592.59259259259261</v>
      </c>
      <c r="J107" s="44">
        <f>Sales[[#This Row],[Quantity]]/SUM(Sales[Quantity])</f>
        <v>2.9406906266393897E-4</v>
      </c>
    </row>
    <row r="108" spans="1:10">
      <c r="A108" t="s">
        <v>207</v>
      </c>
      <c r="B108" t="s">
        <v>208</v>
      </c>
      <c r="C108" t="s">
        <v>6</v>
      </c>
      <c r="D108">
        <v>2020</v>
      </c>
      <c r="E108">
        <v>121</v>
      </c>
      <c r="F108">
        <v>73</v>
      </c>
      <c r="G108">
        <v>70</v>
      </c>
      <c r="H108">
        <f>Sales[[#This Row],[Turnover]]-Sales[[#This Row],[Cost]]</f>
        <v>3</v>
      </c>
      <c r="I108" s="45">
        <f>Sales[[#This Row],[Turnover]]*1000/Sales[[#This Row],[Quantity]]</f>
        <v>603.30578512396698</v>
      </c>
      <c r="J108" s="44">
        <f>Sales[[#This Row],[Quantity]]/SUM(Sales[Quantity])</f>
        <v>2.1964417643417664E-4</v>
      </c>
    </row>
    <row r="109" spans="1:10">
      <c r="A109" t="s">
        <v>207</v>
      </c>
      <c r="B109" t="s">
        <v>208</v>
      </c>
      <c r="C109" t="s">
        <v>5</v>
      </c>
      <c r="D109">
        <v>2020</v>
      </c>
      <c r="E109">
        <v>148</v>
      </c>
      <c r="F109">
        <v>89</v>
      </c>
      <c r="G109">
        <v>86</v>
      </c>
      <c r="H109">
        <f>Sales[[#This Row],[Turnover]]-Sales[[#This Row],[Cost]]</f>
        <v>3</v>
      </c>
      <c r="I109" s="45">
        <f>Sales[[#This Row],[Turnover]]*1000/Sales[[#This Row],[Quantity]]</f>
        <v>601.35135135135135</v>
      </c>
      <c r="J109" s="44">
        <f>Sales[[#This Row],[Quantity]]/SUM(Sales[Quantity])</f>
        <v>2.6865568687816645E-4</v>
      </c>
    </row>
    <row r="110" spans="1:10">
      <c r="A110" t="s">
        <v>207</v>
      </c>
      <c r="B110" t="s">
        <v>208</v>
      </c>
      <c r="C110" t="s">
        <v>4</v>
      </c>
      <c r="D110">
        <v>2020</v>
      </c>
      <c r="E110">
        <v>132</v>
      </c>
      <c r="F110">
        <v>79</v>
      </c>
      <c r="G110">
        <v>77</v>
      </c>
      <c r="H110">
        <f>Sales[[#This Row],[Turnover]]-Sales[[#This Row],[Cost]]</f>
        <v>2</v>
      </c>
      <c r="I110" s="45">
        <f>Sales[[#This Row],[Turnover]]*1000/Sales[[#This Row],[Quantity]]</f>
        <v>598.4848484848485</v>
      </c>
      <c r="J110" s="44">
        <f>Sales[[#This Row],[Quantity]]/SUM(Sales[Quantity])</f>
        <v>2.3961182883728359E-4</v>
      </c>
    </row>
    <row r="111" spans="1:10">
      <c r="A111" t="s">
        <v>206</v>
      </c>
      <c r="B111" t="s">
        <v>208</v>
      </c>
      <c r="C111" t="s">
        <v>18</v>
      </c>
      <c r="D111">
        <v>2020</v>
      </c>
      <c r="E111">
        <v>188</v>
      </c>
      <c r="F111">
        <v>133</v>
      </c>
      <c r="G111">
        <v>113</v>
      </c>
      <c r="H111">
        <f>Sales[[#This Row],[Turnover]]-Sales[[#This Row],[Cost]]</f>
        <v>20</v>
      </c>
      <c r="I111" s="45">
        <f>Sales[[#This Row],[Turnover]]*1000/Sales[[#This Row],[Quantity]]</f>
        <v>707.44680851063833</v>
      </c>
      <c r="J111" s="44">
        <f>Sales[[#This Row],[Quantity]]/SUM(Sales[Quantity])</f>
        <v>3.4126533198037363E-4</v>
      </c>
    </row>
    <row r="112" spans="1:10">
      <c r="A112" t="s">
        <v>206</v>
      </c>
      <c r="B112" t="s">
        <v>208</v>
      </c>
      <c r="C112" t="s">
        <v>16</v>
      </c>
      <c r="D112">
        <v>2020</v>
      </c>
      <c r="E112">
        <v>179</v>
      </c>
      <c r="F112">
        <v>125</v>
      </c>
      <c r="G112">
        <v>108</v>
      </c>
      <c r="H112">
        <f>Sales[[#This Row],[Turnover]]-Sales[[#This Row],[Cost]]</f>
        <v>17</v>
      </c>
      <c r="I112" s="45">
        <f>Sales[[#This Row],[Turnover]]*1000/Sales[[#This Row],[Quantity]]</f>
        <v>698.32402234636868</v>
      </c>
      <c r="J112" s="44">
        <f>Sales[[#This Row],[Quantity]]/SUM(Sales[Quantity])</f>
        <v>3.2492816183237702E-4</v>
      </c>
    </row>
    <row r="113" spans="1:10">
      <c r="A113" t="s">
        <v>206</v>
      </c>
      <c r="B113" t="s">
        <v>208</v>
      </c>
      <c r="C113" t="s">
        <v>14</v>
      </c>
      <c r="D113">
        <v>2020</v>
      </c>
      <c r="E113">
        <v>182</v>
      </c>
      <c r="F113">
        <v>127</v>
      </c>
      <c r="G113">
        <v>109</v>
      </c>
      <c r="H113">
        <f>Sales[[#This Row],[Turnover]]-Sales[[#This Row],[Cost]]</f>
        <v>18</v>
      </c>
      <c r="I113" s="45">
        <f>Sales[[#This Row],[Turnover]]*1000/Sales[[#This Row],[Quantity]]</f>
        <v>697.80219780219784</v>
      </c>
      <c r="J113" s="44">
        <f>Sales[[#This Row],[Quantity]]/SUM(Sales[Quantity])</f>
        <v>3.3037388521504256E-4</v>
      </c>
    </row>
    <row r="114" spans="1:10">
      <c r="A114" t="s">
        <v>206</v>
      </c>
      <c r="B114" t="s">
        <v>208</v>
      </c>
      <c r="C114" t="s">
        <v>13</v>
      </c>
      <c r="D114">
        <v>2020</v>
      </c>
      <c r="E114">
        <v>174</v>
      </c>
      <c r="F114">
        <v>122</v>
      </c>
      <c r="G114">
        <v>105</v>
      </c>
      <c r="H114">
        <f>Sales[[#This Row],[Turnover]]-Sales[[#This Row],[Cost]]</f>
        <v>17</v>
      </c>
      <c r="I114" s="45">
        <f>Sales[[#This Row],[Turnover]]*1000/Sales[[#This Row],[Quantity]]</f>
        <v>701.14942528735628</v>
      </c>
      <c r="J114" s="44">
        <f>Sales[[#This Row],[Quantity]]/SUM(Sales[Quantity])</f>
        <v>3.1585195619460111E-4</v>
      </c>
    </row>
    <row r="115" spans="1:10">
      <c r="A115" t="s">
        <v>206</v>
      </c>
      <c r="B115" t="s">
        <v>208</v>
      </c>
      <c r="C115" t="s">
        <v>11</v>
      </c>
      <c r="D115">
        <v>2020</v>
      </c>
      <c r="E115">
        <v>182</v>
      </c>
      <c r="F115">
        <v>127</v>
      </c>
      <c r="G115">
        <v>109</v>
      </c>
      <c r="H115">
        <f>Sales[[#This Row],[Turnover]]-Sales[[#This Row],[Cost]]</f>
        <v>18</v>
      </c>
      <c r="I115" s="45">
        <f>Sales[[#This Row],[Turnover]]*1000/Sales[[#This Row],[Quantity]]</f>
        <v>697.80219780219784</v>
      </c>
      <c r="J115" s="44">
        <f>Sales[[#This Row],[Quantity]]/SUM(Sales[Quantity])</f>
        <v>3.3037388521504256E-4</v>
      </c>
    </row>
    <row r="116" spans="1:10">
      <c r="A116" t="s">
        <v>206</v>
      </c>
      <c r="B116" t="s">
        <v>208</v>
      </c>
      <c r="C116" t="s">
        <v>10</v>
      </c>
      <c r="D116">
        <v>2020</v>
      </c>
      <c r="E116">
        <v>149</v>
      </c>
      <c r="F116">
        <v>105</v>
      </c>
      <c r="G116">
        <v>90</v>
      </c>
      <c r="H116">
        <f>Sales[[#This Row],[Turnover]]-Sales[[#This Row],[Cost]]</f>
        <v>15</v>
      </c>
      <c r="I116" s="45">
        <f>Sales[[#This Row],[Turnover]]*1000/Sales[[#This Row],[Quantity]]</f>
        <v>704.69798657718115</v>
      </c>
      <c r="J116" s="44">
        <f>Sales[[#This Row],[Quantity]]/SUM(Sales[Quantity])</f>
        <v>2.7047092800572162E-4</v>
      </c>
    </row>
    <row r="117" spans="1:10">
      <c r="A117" t="s">
        <v>206</v>
      </c>
      <c r="B117" t="s">
        <v>208</v>
      </c>
      <c r="C117" t="s">
        <v>9</v>
      </c>
      <c r="D117">
        <v>2020</v>
      </c>
      <c r="E117">
        <v>187</v>
      </c>
      <c r="F117">
        <v>130</v>
      </c>
      <c r="G117">
        <v>112</v>
      </c>
      <c r="H117">
        <f>Sales[[#This Row],[Turnover]]-Sales[[#This Row],[Cost]]</f>
        <v>18</v>
      </c>
      <c r="I117" s="45">
        <f>Sales[[#This Row],[Turnover]]*1000/Sales[[#This Row],[Quantity]]</f>
        <v>695.18716577540101</v>
      </c>
      <c r="J117" s="44">
        <f>Sales[[#This Row],[Quantity]]/SUM(Sales[Quantity])</f>
        <v>3.3945009085281842E-4</v>
      </c>
    </row>
    <row r="118" spans="1:10">
      <c r="A118" t="s">
        <v>206</v>
      </c>
      <c r="B118" t="s">
        <v>208</v>
      </c>
      <c r="C118" t="s">
        <v>8</v>
      </c>
      <c r="D118">
        <v>2020</v>
      </c>
      <c r="E118">
        <v>161</v>
      </c>
      <c r="F118">
        <v>113</v>
      </c>
      <c r="G118">
        <v>97</v>
      </c>
      <c r="H118">
        <f>Sales[[#This Row],[Turnover]]-Sales[[#This Row],[Cost]]</f>
        <v>16</v>
      </c>
      <c r="I118" s="45">
        <f>Sales[[#This Row],[Turnover]]*1000/Sales[[#This Row],[Quantity]]</f>
        <v>701.86335403726707</v>
      </c>
      <c r="J118" s="44">
        <f>Sales[[#This Row],[Quantity]]/SUM(Sales[Quantity])</f>
        <v>2.9225382153638381E-4</v>
      </c>
    </row>
    <row r="119" spans="1:10">
      <c r="A119" t="s">
        <v>206</v>
      </c>
      <c r="B119" t="s">
        <v>208</v>
      </c>
      <c r="C119" t="s">
        <v>7</v>
      </c>
      <c r="D119">
        <v>2020</v>
      </c>
      <c r="E119">
        <v>161</v>
      </c>
      <c r="F119">
        <v>113</v>
      </c>
      <c r="G119">
        <v>97</v>
      </c>
      <c r="H119">
        <f>Sales[[#This Row],[Turnover]]-Sales[[#This Row],[Cost]]</f>
        <v>16</v>
      </c>
      <c r="I119" s="45">
        <f>Sales[[#This Row],[Turnover]]*1000/Sales[[#This Row],[Quantity]]</f>
        <v>701.86335403726707</v>
      </c>
      <c r="J119" s="44">
        <f>Sales[[#This Row],[Quantity]]/SUM(Sales[Quantity])</f>
        <v>2.9225382153638381E-4</v>
      </c>
    </row>
    <row r="120" spans="1:10">
      <c r="A120" t="s">
        <v>206</v>
      </c>
      <c r="B120" t="s">
        <v>208</v>
      </c>
      <c r="C120" t="s">
        <v>6</v>
      </c>
      <c r="D120">
        <v>2020</v>
      </c>
      <c r="E120">
        <v>191</v>
      </c>
      <c r="F120">
        <v>133</v>
      </c>
      <c r="G120">
        <v>115</v>
      </c>
      <c r="H120">
        <f>Sales[[#This Row],[Turnover]]-Sales[[#This Row],[Cost]]</f>
        <v>18</v>
      </c>
      <c r="I120" s="45">
        <f>Sales[[#This Row],[Turnover]]*1000/Sales[[#This Row],[Quantity]]</f>
        <v>696.33507853403137</v>
      </c>
      <c r="J120" s="44">
        <f>Sales[[#This Row],[Quantity]]/SUM(Sales[Quantity])</f>
        <v>3.4671105536303917E-4</v>
      </c>
    </row>
    <row r="121" spans="1:10">
      <c r="A121" t="s">
        <v>206</v>
      </c>
      <c r="B121" t="s">
        <v>208</v>
      </c>
      <c r="C121" t="s">
        <v>5</v>
      </c>
      <c r="D121">
        <v>2020</v>
      </c>
      <c r="E121">
        <v>169</v>
      </c>
      <c r="F121">
        <v>118</v>
      </c>
      <c r="G121">
        <v>102</v>
      </c>
      <c r="H121">
        <f>Sales[[#This Row],[Turnover]]-Sales[[#This Row],[Cost]]</f>
        <v>16</v>
      </c>
      <c r="I121" s="45">
        <f>Sales[[#This Row],[Turnover]]*1000/Sales[[#This Row],[Quantity]]</f>
        <v>698.2248520710059</v>
      </c>
      <c r="J121" s="44">
        <f>Sales[[#This Row],[Quantity]]/SUM(Sales[Quantity])</f>
        <v>3.067757505568252E-4</v>
      </c>
    </row>
    <row r="122" spans="1:10">
      <c r="A122" t="s">
        <v>206</v>
      </c>
      <c r="B122" t="s">
        <v>208</v>
      </c>
      <c r="C122" t="s">
        <v>4</v>
      </c>
      <c r="D122">
        <v>2020</v>
      </c>
      <c r="E122">
        <v>192</v>
      </c>
      <c r="F122">
        <v>135</v>
      </c>
      <c r="G122">
        <v>116</v>
      </c>
      <c r="H122">
        <f>Sales[[#This Row],[Turnover]]-Sales[[#This Row],[Cost]]</f>
        <v>19</v>
      </c>
      <c r="I122" s="45">
        <f>Sales[[#This Row],[Turnover]]*1000/Sales[[#This Row],[Quantity]]</f>
        <v>703.125</v>
      </c>
      <c r="J122" s="44">
        <f>Sales[[#This Row],[Quantity]]/SUM(Sales[Quantity])</f>
        <v>3.4852629649059433E-4</v>
      </c>
    </row>
    <row r="123" spans="1:10">
      <c r="A123" t="s">
        <v>205</v>
      </c>
      <c r="B123" t="s">
        <v>208</v>
      </c>
      <c r="C123" t="s">
        <v>18</v>
      </c>
      <c r="D123">
        <v>2020</v>
      </c>
      <c r="E123">
        <v>48</v>
      </c>
      <c r="F123">
        <v>431</v>
      </c>
      <c r="G123">
        <v>155</v>
      </c>
      <c r="H123">
        <f>Sales[[#This Row],[Turnover]]-Sales[[#This Row],[Cost]]</f>
        <v>276</v>
      </c>
      <c r="I123" s="45">
        <f>Sales[[#This Row],[Turnover]]*1000/Sales[[#This Row],[Quantity]]</f>
        <v>8979.1666666666661</v>
      </c>
      <c r="J123" s="44">
        <f>Sales[[#This Row],[Quantity]]/SUM(Sales[Quantity])</f>
        <v>8.7131574122648582E-5</v>
      </c>
    </row>
    <row r="124" spans="1:10">
      <c r="A124" t="s">
        <v>205</v>
      </c>
      <c r="B124" t="s">
        <v>208</v>
      </c>
      <c r="C124" t="s">
        <v>16</v>
      </c>
      <c r="D124">
        <v>2020</v>
      </c>
      <c r="E124">
        <v>55</v>
      </c>
      <c r="F124">
        <v>489</v>
      </c>
      <c r="G124">
        <v>176</v>
      </c>
      <c r="H124">
        <f>Sales[[#This Row],[Turnover]]-Sales[[#This Row],[Cost]]</f>
        <v>313</v>
      </c>
      <c r="I124" s="45">
        <f>Sales[[#This Row],[Turnover]]*1000/Sales[[#This Row],[Quantity]]</f>
        <v>8890.9090909090901</v>
      </c>
      <c r="J124" s="44">
        <f>Sales[[#This Row],[Quantity]]/SUM(Sales[Quantity])</f>
        <v>9.983826201553484E-5</v>
      </c>
    </row>
    <row r="125" spans="1:10">
      <c r="A125" t="s">
        <v>205</v>
      </c>
      <c r="B125" t="s">
        <v>208</v>
      </c>
      <c r="C125" t="s">
        <v>14</v>
      </c>
      <c r="D125">
        <v>2020</v>
      </c>
      <c r="E125">
        <v>75</v>
      </c>
      <c r="F125">
        <v>672</v>
      </c>
      <c r="G125">
        <v>242</v>
      </c>
      <c r="H125">
        <f>Sales[[#This Row],[Turnover]]-Sales[[#This Row],[Cost]]</f>
        <v>430</v>
      </c>
      <c r="I125" s="45">
        <f>Sales[[#This Row],[Turnover]]*1000/Sales[[#This Row],[Quantity]]</f>
        <v>8960</v>
      </c>
      <c r="J125" s="44">
        <f>Sales[[#This Row],[Quantity]]/SUM(Sales[Quantity])</f>
        <v>1.3614308456663841E-4</v>
      </c>
    </row>
    <row r="126" spans="1:10">
      <c r="A126" t="s">
        <v>205</v>
      </c>
      <c r="B126" t="s">
        <v>208</v>
      </c>
      <c r="C126" t="s">
        <v>13</v>
      </c>
      <c r="D126">
        <v>2020</v>
      </c>
      <c r="E126">
        <v>73</v>
      </c>
      <c r="F126">
        <v>581</v>
      </c>
      <c r="G126">
        <v>237</v>
      </c>
      <c r="H126">
        <f>Sales[[#This Row],[Turnover]]-Sales[[#This Row],[Cost]]</f>
        <v>344</v>
      </c>
      <c r="I126" s="45">
        <f>Sales[[#This Row],[Turnover]]*1000/Sales[[#This Row],[Quantity]]</f>
        <v>7958.9041095890407</v>
      </c>
      <c r="J126" s="44">
        <f>Sales[[#This Row],[Quantity]]/SUM(Sales[Quantity])</f>
        <v>1.3251260231152804E-4</v>
      </c>
    </row>
    <row r="127" spans="1:10">
      <c r="A127" t="s">
        <v>205</v>
      </c>
      <c r="B127" t="s">
        <v>208</v>
      </c>
      <c r="C127" t="s">
        <v>11</v>
      </c>
      <c r="D127">
        <v>2020</v>
      </c>
      <c r="E127">
        <v>74</v>
      </c>
      <c r="F127">
        <v>592</v>
      </c>
      <c r="G127">
        <v>239</v>
      </c>
      <c r="H127">
        <f>Sales[[#This Row],[Turnover]]-Sales[[#This Row],[Cost]]</f>
        <v>353</v>
      </c>
      <c r="I127" s="45">
        <f>Sales[[#This Row],[Turnover]]*1000/Sales[[#This Row],[Quantity]]</f>
        <v>8000</v>
      </c>
      <c r="J127" s="44">
        <f>Sales[[#This Row],[Quantity]]/SUM(Sales[Quantity])</f>
        <v>1.3432784343908323E-4</v>
      </c>
    </row>
    <row r="128" spans="1:10">
      <c r="A128" t="s">
        <v>205</v>
      </c>
      <c r="B128" t="s">
        <v>208</v>
      </c>
      <c r="C128" t="s">
        <v>10</v>
      </c>
      <c r="D128">
        <v>2020</v>
      </c>
      <c r="E128">
        <v>98</v>
      </c>
      <c r="F128">
        <v>784</v>
      </c>
      <c r="G128">
        <v>315</v>
      </c>
      <c r="H128">
        <f>Sales[[#This Row],[Turnover]]-Sales[[#This Row],[Cost]]</f>
        <v>469</v>
      </c>
      <c r="I128" s="45">
        <f>Sales[[#This Row],[Turnover]]*1000/Sales[[#This Row],[Quantity]]</f>
        <v>8000</v>
      </c>
      <c r="J128" s="44">
        <f>Sales[[#This Row],[Quantity]]/SUM(Sales[Quantity])</f>
        <v>1.7789363050040751E-4</v>
      </c>
    </row>
    <row r="129" spans="1:10">
      <c r="A129" t="s">
        <v>205</v>
      </c>
      <c r="B129" t="s">
        <v>208</v>
      </c>
      <c r="C129" t="s">
        <v>9</v>
      </c>
      <c r="D129">
        <v>2020</v>
      </c>
      <c r="E129">
        <v>78</v>
      </c>
      <c r="F129">
        <v>624</v>
      </c>
      <c r="G129">
        <v>252</v>
      </c>
      <c r="H129">
        <f>Sales[[#This Row],[Turnover]]-Sales[[#This Row],[Cost]]</f>
        <v>372</v>
      </c>
      <c r="I129" s="45">
        <f>Sales[[#This Row],[Turnover]]*1000/Sales[[#This Row],[Quantity]]</f>
        <v>8000</v>
      </c>
      <c r="J129" s="44">
        <f>Sales[[#This Row],[Quantity]]/SUM(Sales[Quantity])</f>
        <v>1.4158880794930395E-4</v>
      </c>
    </row>
    <row r="130" spans="1:10">
      <c r="A130" t="s">
        <v>205</v>
      </c>
      <c r="B130" t="s">
        <v>208</v>
      </c>
      <c r="C130" t="s">
        <v>8</v>
      </c>
      <c r="D130">
        <v>2020</v>
      </c>
      <c r="E130">
        <v>87</v>
      </c>
      <c r="F130">
        <v>694</v>
      </c>
      <c r="G130">
        <v>279</v>
      </c>
      <c r="H130">
        <f>Sales[[#This Row],[Turnover]]-Sales[[#This Row],[Cost]]</f>
        <v>415</v>
      </c>
      <c r="I130" s="45">
        <f>Sales[[#This Row],[Turnover]]*1000/Sales[[#This Row],[Quantity]]</f>
        <v>7977.0114942528735</v>
      </c>
      <c r="J130" s="44">
        <f>Sales[[#This Row],[Quantity]]/SUM(Sales[Quantity])</f>
        <v>1.5792597809730056E-4</v>
      </c>
    </row>
    <row r="131" spans="1:10">
      <c r="A131" t="s">
        <v>205</v>
      </c>
      <c r="B131" t="s">
        <v>208</v>
      </c>
      <c r="C131" t="s">
        <v>7</v>
      </c>
      <c r="D131">
        <v>2020</v>
      </c>
      <c r="E131">
        <v>84</v>
      </c>
      <c r="F131">
        <v>666</v>
      </c>
      <c r="G131">
        <v>270</v>
      </c>
      <c r="H131">
        <f>Sales[[#This Row],[Turnover]]-Sales[[#This Row],[Cost]]</f>
        <v>396</v>
      </c>
      <c r="I131" s="45">
        <f>Sales[[#This Row],[Turnover]]*1000/Sales[[#This Row],[Quantity]]</f>
        <v>7928.5714285714284</v>
      </c>
      <c r="J131" s="44">
        <f>Sales[[#This Row],[Quantity]]/SUM(Sales[Quantity])</f>
        <v>1.5248025471463502E-4</v>
      </c>
    </row>
    <row r="132" spans="1:10">
      <c r="A132" t="s">
        <v>205</v>
      </c>
      <c r="B132" t="s">
        <v>208</v>
      </c>
      <c r="C132" t="s">
        <v>6</v>
      </c>
      <c r="D132">
        <v>2020</v>
      </c>
      <c r="E132">
        <v>91</v>
      </c>
      <c r="F132">
        <v>728</v>
      </c>
      <c r="G132">
        <v>293</v>
      </c>
      <c r="H132">
        <f>Sales[[#This Row],[Turnover]]-Sales[[#This Row],[Cost]]</f>
        <v>435</v>
      </c>
      <c r="I132" s="45">
        <f>Sales[[#This Row],[Turnover]]*1000/Sales[[#This Row],[Quantity]]</f>
        <v>8000</v>
      </c>
      <c r="J132" s="44">
        <f>Sales[[#This Row],[Quantity]]/SUM(Sales[Quantity])</f>
        <v>1.6518694260752128E-4</v>
      </c>
    </row>
    <row r="133" spans="1:10">
      <c r="A133" t="s">
        <v>205</v>
      </c>
      <c r="B133" t="s">
        <v>208</v>
      </c>
      <c r="C133" t="s">
        <v>5</v>
      </c>
      <c r="D133">
        <v>2020</v>
      </c>
      <c r="E133">
        <v>66</v>
      </c>
      <c r="F133">
        <v>527</v>
      </c>
      <c r="G133">
        <v>213</v>
      </c>
      <c r="H133">
        <f>Sales[[#This Row],[Turnover]]-Sales[[#This Row],[Cost]]</f>
        <v>314</v>
      </c>
      <c r="I133" s="45">
        <f>Sales[[#This Row],[Turnover]]*1000/Sales[[#This Row],[Quantity]]</f>
        <v>7984.848484848485</v>
      </c>
      <c r="J133" s="44">
        <f>Sales[[#This Row],[Quantity]]/SUM(Sales[Quantity])</f>
        <v>1.1980591441864179E-4</v>
      </c>
    </row>
    <row r="134" spans="1:10">
      <c r="A134" t="s">
        <v>205</v>
      </c>
      <c r="B134" t="s">
        <v>208</v>
      </c>
      <c r="C134" t="s">
        <v>4</v>
      </c>
      <c r="D134">
        <v>2020</v>
      </c>
      <c r="E134">
        <v>96</v>
      </c>
      <c r="F134">
        <v>770</v>
      </c>
      <c r="G134">
        <v>311</v>
      </c>
      <c r="H134">
        <f>Sales[[#This Row],[Turnover]]-Sales[[#This Row],[Cost]]</f>
        <v>459</v>
      </c>
      <c r="I134" s="45">
        <f>Sales[[#This Row],[Turnover]]*1000/Sales[[#This Row],[Quantity]]</f>
        <v>8020.833333333333</v>
      </c>
      <c r="J134" s="44">
        <f>Sales[[#This Row],[Quantity]]/SUM(Sales[Quantity])</f>
        <v>1.7426314824529716E-4</v>
      </c>
    </row>
    <row r="135" spans="1:10">
      <c r="A135" t="s">
        <v>204</v>
      </c>
      <c r="B135" t="s">
        <v>208</v>
      </c>
      <c r="C135" t="s">
        <v>16</v>
      </c>
      <c r="D135">
        <v>2020</v>
      </c>
      <c r="E135">
        <v>78</v>
      </c>
      <c r="F135">
        <v>234</v>
      </c>
      <c r="G135">
        <v>120</v>
      </c>
      <c r="H135">
        <f>Sales[[#This Row],[Turnover]]-Sales[[#This Row],[Cost]]</f>
        <v>114</v>
      </c>
      <c r="I135" s="45">
        <f>Sales[[#This Row],[Turnover]]*1000/Sales[[#This Row],[Quantity]]</f>
        <v>3000</v>
      </c>
      <c r="J135" s="44">
        <f>Sales[[#This Row],[Quantity]]/SUM(Sales[Quantity])</f>
        <v>1.4158880794930395E-4</v>
      </c>
    </row>
    <row r="136" spans="1:10">
      <c r="A136" t="s">
        <v>204</v>
      </c>
      <c r="B136" t="s">
        <v>208</v>
      </c>
      <c r="C136" t="s">
        <v>14</v>
      </c>
      <c r="D136">
        <v>2020</v>
      </c>
      <c r="E136">
        <v>82</v>
      </c>
      <c r="F136">
        <v>247</v>
      </c>
      <c r="G136">
        <v>127</v>
      </c>
      <c r="H136">
        <f>Sales[[#This Row],[Turnover]]-Sales[[#This Row],[Cost]]</f>
        <v>120</v>
      </c>
      <c r="I136" s="45">
        <f>Sales[[#This Row],[Turnover]]*1000/Sales[[#This Row],[Quantity]]</f>
        <v>3012.1951219512193</v>
      </c>
      <c r="J136" s="44">
        <f>Sales[[#This Row],[Quantity]]/SUM(Sales[Quantity])</f>
        <v>1.4884977245952467E-4</v>
      </c>
    </row>
    <row r="137" spans="1:10">
      <c r="A137" t="s">
        <v>204</v>
      </c>
      <c r="B137" t="s">
        <v>208</v>
      </c>
      <c r="C137" t="s">
        <v>13</v>
      </c>
      <c r="D137">
        <v>2020</v>
      </c>
      <c r="E137">
        <v>90</v>
      </c>
      <c r="F137">
        <v>269</v>
      </c>
      <c r="G137">
        <v>139</v>
      </c>
      <c r="H137">
        <f>Sales[[#This Row],[Turnover]]-Sales[[#This Row],[Cost]]</f>
        <v>130</v>
      </c>
      <c r="I137" s="45">
        <f>Sales[[#This Row],[Turnover]]*1000/Sales[[#This Row],[Quantity]]</f>
        <v>2988.8888888888887</v>
      </c>
      <c r="J137" s="44">
        <f>Sales[[#This Row],[Quantity]]/SUM(Sales[Quantity])</f>
        <v>1.6337170147996609E-4</v>
      </c>
    </row>
    <row r="138" spans="1:10">
      <c r="A138" t="s">
        <v>204</v>
      </c>
      <c r="B138" t="s">
        <v>208</v>
      </c>
      <c r="C138" t="s">
        <v>11</v>
      </c>
      <c r="D138">
        <v>2020</v>
      </c>
      <c r="E138">
        <v>98</v>
      </c>
      <c r="F138">
        <v>290</v>
      </c>
      <c r="G138">
        <v>151</v>
      </c>
      <c r="H138">
        <f>Sales[[#This Row],[Turnover]]-Sales[[#This Row],[Cost]]</f>
        <v>139</v>
      </c>
      <c r="I138" s="45">
        <f>Sales[[#This Row],[Turnover]]*1000/Sales[[#This Row],[Quantity]]</f>
        <v>2959.1836734693879</v>
      </c>
      <c r="J138" s="44">
        <f>Sales[[#This Row],[Quantity]]/SUM(Sales[Quantity])</f>
        <v>1.7789363050040751E-4</v>
      </c>
    </row>
    <row r="139" spans="1:10">
      <c r="A139" t="s">
        <v>204</v>
      </c>
      <c r="B139" t="s">
        <v>208</v>
      </c>
      <c r="C139" t="s">
        <v>10</v>
      </c>
      <c r="D139">
        <v>2020</v>
      </c>
      <c r="E139">
        <v>74</v>
      </c>
      <c r="F139">
        <v>221</v>
      </c>
      <c r="G139">
        <v>115</v>
      </c>
      <c r="H139">
        <f>Sales[[#This Row],[Turnover]]-Sales[[#This Row],[Cost]]</f>
        <v>106</v>
      </c>
      <c r="I139" s="45">
        <f>Sales[[#This Row],[Turnover]]*1000/Sales[[#This Row],[Quantity]]</f>
        <v>2986.4864864864867</v>
      </c>
      <c r="J139" s="44">
        <f>Sales[[#This Row],[Quantity]]/SUM(Sales[Quantity])</f>
        <v>1.3432784343908323E-4</v>
      </c>
    </row>
    <row r="140" spans="1:10">
      <c r="A140" t="s">
        <v>204</v>
      </c>
      <c r="B140" t="s">
        <v>208</v>
      </c>
      <c r="C140" t="s">
        <v>9</v>
      </c>
      <c r="D140">
        <v>2020</v>
      </c>
      <c r="E140">
        <v>113</v>
      </c>
      <c r="F140">
        <v>314</v>
      </c>
      <c r="G140">
        <v>174</v>
      </c>
      <c r="H140">
        <f>Sales[[#This Row],[Turnover]]-Sales[[#This Row],[Cost]]</f>
        <v>140</v>
      </c>
      <c r="I140" s="45">
        <f>Sales[[#This Row],[Turnover]]*1000/Sales[[#This Row],[Quantity]]</f>
        <v>2778.7610619469028</v>
      </c>
      <c r="J140" s="44">
        <f>Sales[[#This Row],[Quantity]]/SUM(Sales[Quantity])</f>
        <v>2.0512224741373522E-4</v>
      </c>
    </row>
    <row r="141" spans="1:10">
      <c r="A141" t="s">
        <v>204</v>
      </c>
      <c r="B141" t="s">
        <v>208</v>
      </c>
      <c r="C141" t="s">
        <v>8</v>
      </c>
      <c r="D141">
        <v>2020</v>
      </c>
      <c r="E141">
        <v>126</v>
      </c>
      <c r="F141">
        <v>351</v>
      </c>
      <c r="G141">
        <v>195</v>
      </c>
      <c r="H141">
        <f>Sales[[#This Row],[Turnover]]-Sales[[#This Row],[Cost]]</f>
        <v>156</v>
      </c>
      <c r="I141" s="45">
        <f>Sales[[#This Row],[Turnover]]*1000/Sales[[#This Row],[Quantity]]</f>
        <v>2785.7142857142858</v>
      </c>
      <c r="J141" s="44">
        <f>Sales[[#This Row],[Quantity]]/SUM(Sales[Quantity])</f>
        <v>2.2872038207195252E-4</v>
      </c>
    </row>
    <row r="142" spans="1:10">
      <c r="A142" t="s">
        <v>204</v>
      </c>
      <c r="B142" t="s">
        <v>208</v>
      </c>
      <c r="C142" t="s">
        <v>7</v>
      </c>
      <c r="D142">
        <v>2020</v>
      </c>
      <c r="E142">
        <v>111</v>
      </c>
      <c r="F142">
        <v>305</v>
      </c>
      <c r="G142">
        <v>170</v>
      </c>
      <c r="H142">
        <f>Sales[[#This Row],[Turnover]]-Sales[[#This Row],[Cost]]</f>
        <v>135</v>
      </c>
      <c r="I142" s="45">
        <f>Sales[[#This Row],[Turnover]]*1000/Sales[[#This Row],[Quantity]]</f>
        <v>2747.7477477477478</v>
      </c>
      <c r="J142" s="44">
        <f>Sales[[#This Row],[Quantity]]/SUM(Sales[Quantity])</f>
        <v>2.0149176515862484E-4</v>
      </c>
    </row>
    <row r="143" spans="1:10">
      <c r="A143" t="s">
        <v>204</v>
      </c>
      <c r="B143" t="s">
        <v>208</v>
      </c>
      <c r="C143" t="s">
        <v>6</v>
      </c>
      <c r="D143">
        <v>2020</v>
      </c>
      <c r="E143">
        <v>120</v>
      </c>
      <c r="F143">
        <v>329</v>
      </c>
      <c r="G143">
        <v>184</v>
      </c>
      <c r="H143">
        <f>Sales[[#This Row],[Turnover]]-Sales[[#This Row],[Cost]]</f>
        <v>145</v>
      </c>
      <c r="I143" s="45">
        <f>Sales[[#This Row],[Turnover]]*1000/Sales[[#This Row],[Quantity]]</f>
        <v>2741.6666666666665</v>
      </c>
      <c r="J143" s="44">
        <f>Sales[[#This Row],[Quantity]]/SUM(Sales[Quantity])</f>
        <v>2.1782893530662145E-4</v>
      </c>
    </row>
    <row r="144" spans="1:10">
      <c r="A144" t="s">
        <v>204</v>
      </c>
      <c r="B144" t="s">
        <v>208</v>
      </c>
      <c r="C144" t="s">
        <v>5</v>
      </c>
      <c r="D144">
        <v>2020</v>
      </c>
      <c r="E144">
        <v>108</v>
      </c>
      <c r="F144">
        <v>298</v>
      </c>
      <c r="G144">
        <v>167</v>
      </c>
      <c r="H144">
        <f>Sales[[#This Row],[Turnover]]-Sales[[#This Row],[Cost]]</f>
        <v>131</v>
      </c>
      <c r="I144" s="45">
        <f>Sales[[#This Row],[Turnover]]*1000/Sales[[#This Row],[Quantity]]</f>
        <v>2759.2592592592591</v>
      </c>
      <c r="J144" s="44">
        <f>Sales[[#This Row],[Quantity]]/SUM(Sales[Quantity])</f>
        <v>1.9604604177595931E-4</v>
      </c>
    </row>
    <row r="145" spans="1:10">
      <c r="A145" t="s">
        <v>204</v>
      </c>
      <c r="B145" t="s">
        <v>208</v>
      </c>
      <c r="C145" t="s">
        <v>4</v>
      </c>
      <c r="D145">
        <v>2020</v>
      </c>
      <c r="E145">
        <v>92</v>
      </c>
      <c r="F145">
        <v>251</v>
      </c>
      <c r="G145">
        <v>142</v>
      </c>
      <c r="H145">
        <f>Sales[[#This Row],[Turnover]]-Sales[[#This Row],[Cost]]</f>
        <v>109</v>
      </c>
      <c r="I145" s="45">
        <f>Sales[[#This Row],[Turnover]]*1000/Sales[[#This Row],[Quantity]]</f>
        <v>2728.2608695652175</v>
      </c>
      <c r="J145" s="44">
        <f>Sales[[#This Row],[Quantity]]/SUM(Sales[Quantity])</f>
        <v>1.6700218373507644E-4</v>
      </c>
    </row>
    <row r="146" spans="1:10">
      <c r="A146" t="s">
        <v>203</v>
      </c>
      <c r="B146" t="s">
        <v>208</v>
      </c>
      <c r="C146" t="s">
        <v>11</v>
      </c>
      <c r="D146">
        <v>2020</v>
      </c>
      <c r="E146">
        <v>164</v>
      </c>
      <c r="F146">
        <v>456</v>
      </c>
      <c r="G146">
        <v>198</v>
      </c>
      <c r="H146">
        <f>Sales[[#This Row],[Turnover]]-Sales[[#This Row],[Cost]]</f>
        <v>258</v>
      </c>
      <c r="I146" s="45">
        <f>Sales[[#This Row],[Turnover]]*1000/Sales[[#This Row],[Quantity]]</f>
        <v>2780.4878048780488</v>
      </c>
      <c r="J146" s="44">
        <f>Sales[[#This Row],[Quantity]]/SUM(Sales[Quantity])</f>
        <v>2.9769954491904935E-4</v>
      </c>
    </row>
    <row r="147" spans="1:10">
      <c r="A147" t="s">
        <v>203</v>
      </c>
      <c r="B147" t="s">
        <v>208</v>
      </c>
      <c r="C147" t="s">
        <v>10</v>
      </c>
      <c r="D147">
        <v>2020</v>
      </c>
      <c r="E147">
        <v>155</v>
      </c>
      <c r="F147">
        <v>435</v>
      </c>
      <c r="G147">
        <v>188</v>
      </c>
      <c r="H147">
        <f>Sales[[#This Row],[Turnover]]-Sales[[#This Row],[Cost]]</f>
        <v>247</v>
      </c>
      <c r="I147" s="45">
        <f>Sales[[#This Row],[Turnover]]*1000/Sales[[#This Row],[Quantity]]</f>
        <v>2806.4516129032259</v>
      </c>
      <c r="J147" s="44">
        <f>Sales[[#This Row],[Quantity]]/SUM(Sales[Quantity])</f>
        <v>2.8136237477105269E-4</v>
      </c>
    </row>
    <row r="148" spans="1:10">
      <c r="A148" t="s">
        <v>203</v>
      </c>
      <c r="B148" t="s">
        <v>208</v>
      </c>
      <c r="C148" t="s">
        <v>9</v>
      </c>
      <c r="D148">
        <v>2020</v>
      </c>
      <c r="E148">
        <v>154</v>
      </c>
      <c r="F148">
        <v>427</v>
      </c>
      <c r="G148">
        <v>186</v>
      </c>
      <c r="H148">
        <f>Sales[[#This Row],[Turnover]]-Sales[[#This Row],[Cost]]</f>
        <v>241</v>
      </c>
      <c r="I148" s="45">
        <f>Sales[[#This Row],[Turnover]]*1000/Sales[[#This Row],[Quantity]]</f>
        <v>2772.7272727272725</v>
      </c>
      <c r="J148" s="44">
        <f>Sales[[#This Row],[Quantity]]/SUM(Sales[Quantity])</f>
        <v>2.7954713364349753E-4</v>
      </c>
    </row>
    <row r="149" spans="1:10">
      <c r="A149" t="s">
        <v>203</v>
      </c>
      <c r="B149" t="s">
        <v>208</v>
      </c>
      <c r="C149" t="s">
        <v>8</v>
      </c>
      <c r="D149">
        <v>2020</v>
      </c>
      <c r="E149">
        <v>151</v>
      </c>
      <c r="F149">
        <v>422</v>
      </c>
      <c r="G149">
        <v>183</v>
      </c>
      <c r="H149">
        <f>Sales[[#This Row],[Turnover]]-Sales[[#This Row],[Cost]]</f>
        <v>239</v>
      </c>
      <c r="I149" s="45">
        <f>Sales[[#This Row],[Turnover]]*1000/Sales[[#This Row],[Quantity]]</f>
        <v>2794.701986754967</v>
      </c>
      <c r="J149" s="44">
        <f>Sales[[#This Row],[Quantity]]/SUM(Sales[Quantity])</f>
        <v>2.7410141026083199E-4</v>
      </c>
    </row>
    <row r="150" spans="1:10">
      <c r="A150" t="s">
        <v>203</v>
      </c>
      <c r="B150" t="s">
        <v>208</v>
      </c>
      <c r="C150" t="s">
        <v>7</v>
      </c>
      <c r="D150">
        <v>2020</v>
      </c>
      <c r="E150">
        <v>164</v>
      </c>
      <c r="F150">
        <v>457</v>
      </c>
      <c r="G150">
        <v>199</v>
      </c>
      <c r="H150">
        <f>Sales[[#This Row],[Turnover]]-Sales[[#This Row],[Cost]]</f>
        <v>258</v>
      </c>
      <c r="I150" s="45">
        <f>Sales[[#This Row],[Turnover]]*1000/Sales[[#This Row],[Quantity]]</f>
        <v>2786.5853658536585</v>
      </c>
      <c r="J150" s="44">
        <f>Sales[[#This Row],[Quantity]]/SUM(Sales[Quantity])</f>
        <v>2.9769954491904935E-4</v>
      </c>
    </row>
    <row r="151" spans="1:10">
      <c r="A151" t="s">
        <v>203</v>
      </c>
      <c r="B151" t="s">
        <v>208</v>
      </c>
      <c r="C151" t="s">
        <v>6</v>
      </c>
      <c r="D151">
        <v>2020</v>
      </c>
      <c r="E151">
        <v>139</v>
      </c>
      <c r="F151">
        <v>386</v>
      </c>
      <c r="G151">
        <v>168</v>
      </c>
      <c r="H151">
        <f>Sales[[#This Row],[Turnover]]-Sales[[#This Row],[Cost]]</f>
        <v>218</v>
      </c>
      <c r="I151" s="45">
        <f>Sales[[#This Row],[Turnover]]*1000/Sales[[#This Row],[Quantity]]</f>
        <v>2776.9784172661871</v>
      </c>
      <c r="J151" s="44">
        <f>Sales[[#This Row],[Quantity]]/SUM(Sales[Quantity])</f>
        <v>2.5231851673016985E-4</v>
      </c>
    </row>
    <row r="152" spans="1:10">
      <c r="A152" t="s">
        <v>203</v>
      </c>
      <c r="B152" t="s">
        <v>208</v>
      </c>
      <c r="C152" t="s">
        <v>5</v>
      </c>
      <c r="D152">
        <v>2020</v>
      </c>
      <c r="E152">
        <v>150</v>
      </c>
      <c r="F152">
        <v>421</v>
      </c>
      <c r="G152">
        <v>181</v>
      </c>
      <c r="H152">
        <f>Sales[[#This Row],[Turnover]]-Sales[[#This Row],[Cost]]</f>
        <v>240</v>
      </c>
      <c r="I152" s="45">
        <f>Sales[[#This Row],[Turnover]]*1000/Sales[[#This Row],[Quantity]]</f>
        <v>2806.6666666666665</v>
      </c>
      <c r="J152" s="44">
        <f>Sales[[#This Row],[Quantity]]/SUM(Sales[Quantity])</f>
        <v>2.7228616913327683E-4</v>
      </c>
    </row>
    <row r="153" spans="1:10">
      <c r="A153" t="s">
        <v>203</v>
      </c>
      <c r="B153" t="s">
        <v>208</v>
      </c>
      <c r="C153" t="s">
        <v>4</v>
      </c>
      <c r="D153">
        <v>2020</v>
      </c>
      <c r="E153">
        <v>162</v>
      </c>
      <c r="F153">
        <v>449</v>
      </c>
      <c r="G153">
        <v>196</v>
      </c>
      <c r="H153">
        <f>Sales[[#This Row],[Turnover]]-Sales[[#This Row],[Cost]]</f>
        <v>253</v>
      </c>
      <c r="I153" s="45">
        <f>Sales[[#This Row],[Turnover]]*1000/Sales[[#This Row],[Quantity]]</f>
        <v>2771.6049382716051</v>
      </c>
      <c r="J153" s="44">
        <f>Sales[[#This Row],[Quantity]]/SUM(Sales[Quantity])</f>
        <v>2.9406906266393897E-4</v>
      </c>
    </row>
    <row r="154" spans="1:10">
      <c r="A154" t="s">
        <v>207</v>
      </c>
      <c r="B154" t="s">
        <v>211</v>
      </c>
      <c r="C154" t="s">
        <v>18</v>
      </c>
      <c r="D154">
        <v>2018</v>
      </c>
      <c r="E154">
        <v>271</v>
      </c>
      <c r="F154">
        <v>405</v>
      </c>
      <c r="G154">
        <v>157</v>
      </c>
      <c r="H154">
        <f>Sales[[#This Row],[Turnover]]-Sales[[#This Row],[Cost]]</f>
        <v>248</v>
      </c>
      <c r="I154" s="45">
        <f>Sales[[#This Row],[Turnover]]*1000/Sales[[#This Row],[Quantity]]</f>
        <v>1494.4649446494466</v>
      </c>
      <c r="J154" s="44">
        <f>Sales[[#This Row],[Quantity]]/SUM(Sales[Quantity])</f>
        <v>4.9193034556745347E-4</v>
      </c>
    </row>
    <row r="155" spans="1:10">
      <c r="A155" t="s">
        <v>207</v>
      </c>
      <c r="B155" t="s">
        <v>211</v>
      </c>
      <c r="C155" t="s">
        <v>16</v>
      </c>
      <c r="D155">
        <v>2018</v>
      </c>
      <c r="E155">
        <v>322</v>
      </c>
      <c r="F155">
        <v>484</v>
      </c>
      <c r="G155">
        <v>187</v>
      </c>
      <c r="H155">
        <f>Sales[[#This Row],[Turnover]]-Sales[[#This Row],[Cost]]</f>
        <v>297</v>
      </c>
      <c r="I155" s="45">
        <f>Sales[[#This Row],[Turnover]]*1000/Sales[[#This Row],[Quantity]]</f>
        <v>1503.1055900621118</v>
      </c>
      <c r="J155" s="44">
        <f>Sales[[#This Row],[Quantity]]/SUM(Sales[Quantity])</f>
        <v>5.8450764307276762E-4</v>
      </c>
    </row>
    <row r="156" spans="1:10">
      <c r="A156" t="s">
        <v>207</v>
      </c>
      <c r="B156" t="s">
        <v>211</v>
      </c>
      <c r="C156" t="s">
        <v>14</v>
      </c>
      <c r="D156">
        <v>2018</v>
      </c>
      <c r="E156">
        <v>451</v>
      </c>
      <c r="F156">
        <v>672</v>
      </c>
      <c r="G156">
        <v>262</v>
      </c>
      <c r="H156">
        <f>Sales[[#This Row],[Turnover]]-Sales[[#This Row],[Cost]]</f>
        <v>410</v>
      </c>
      <c r="I156" s="45">
        <f>Sales[[#This Row],[Turnover]]*1000/Sales[[#This Row],[Quantity]]</f>
        <v>1490.0221729490022</v>
      </c>
      <c r="J156" s="44">
        <f>Sales[[#This Row],[Quantity]]/SUM(Sales[Quantity])</f>
        <v>8.186737485273856E-4</v>
      </c>
    </row>
    <row r="157" spans="1:10">
      <c r="A157" t="s">
        <v>207</v>
      </c>
      <c r="B157" t="s">
        <v>211</v>
      </c>
      <c r="C157" t="s">
        <v>13</v>
      </c>
      <c r="D157">
        <v>2018</v>
      </c>
      <c r="E157">
        <v>468</v>
      </c>
      <c r="F157">
        <v>698</v>
      </c>
      <c r="G157">
        <v>272</v>
      </c>
      <c r="H157">
        <f>Sales[[#This Row],[Turnover]]-Sales[[#This Row],[Cost]]</f>
        <v>426</v>
      </c>
      <c r="I157" s="45">
        <f>Sales[[#This Row],[Turnover]]*1000/Sales[[#This Row],[Quantity]]</f>
        <v>1491.4529914529915</v>
      </c>
      <c r="J157" s="44">
        <f>Sales[[#This Row],[Quantity]]/SUM(Sales[Quantity])</f>
        <v>8.4953284769582365E-4</v>
      </c>
    </row>
    <row r="158" spans="1:10">
      <c r="A158" t="s">
        <v>207</v>
      </c>
      <c r="B158" t="s">
        <v>211</v>
      </c>
      <c r="C158" t="s">
        <v>11</v>
      </c>
      <c r="D158">
        <v>2018</v>
      </c>
      <c r="E158">
        <v>412</v>
      </c>
      <c r="F158">
        <v>621</v>
      </c>
      <c r="G158">
        <v>240</v>
      </c>
      <c r="H158">
        <f>Sales[[#This Row],[Turnover]]-Sales[[#This Row],[Cost]]</f>
        <v>381</v>
      </c>
      <c r="I158" s="45">
        <f>Sales[[#This Row],[Turnover]]*1000/Sales[[#This Row],[Quantity]]</f>
        <v>1507.2815533980583</v>
      </c>
      <c r="J158" s="44">
        <f>Sales[[#This Row],[Quantity]]/SUM(Sales[Quantity])</f>
        <v>7.4787934455273369E-4</v>
      </c>
    </row>
    <row r="159" spans="1:10">
      <c r="A159" t="s">
        <v>207</v>
      </c>
      <c r="B159" t="s">
        <v>211</v>
      </c>
      <c r="C159" t="s">
        <v>10</v>
      </c>
      <c r="D159">
        <v>2018</v>
      </c>
      <c r="E159">
        <v>399</v>
      </c>
      <c r="F159">
        <v>599</v>
      </c>
      <c r="G159">
        <v>232</v>
      </c>
      <c r="H159">
        <f>Sales[[#This Row],[Turnover]]-Sales[[#This Row],[Cost]]</f>
        <v>367</v>
      </c>
      <c r="I159" s="45">
        <f>Sales[[#This Row],[Turnover]]*1000/Sales[[#This Row],[Quantity]]</f>
        <v>1501.2531328320802</v>
      </c>
      <c r="J159" s="44">
        <f>Sales[[#This Row],[Quantity]]/SUM(Sales[Quantity])</f>
        <v>7.2428120989451639E-4</v>
      </c>
    </row>
    <row r="160" spans="1:10">
      <c r="A160" t="s">
        <v>207</v>
      </c>
      <c r="B160" t="s">
        <v>211</v>
      </c>
      <c r="C160" t="s">
        <v>9</v>
      </c>
      <c r="D160">
        <v>2018</v>
      </c>
      <c r="E160">
        <v>505</v>
      </c>
      <c r="F160">
        <v>455</v>
      </c>
      <c r="G160">
        <v>294</v>
      </c>
      <c r="H160">
        <f>Sales[[#This Row],[Turnover]]-Sales[[#This Row],[Cost]]</f>
        <v>161</v>
      </c>
      <c r="I160" s="45">
        <f>Sales[[#This Row],[Turnover]]*1000/Sales[[#This Row],[Quantity]]</f>
        <v>900.99009900990097</v>
      </c>
      <c r="J160" s="44">
        <f>Sales[[#This Row],[Quantity]]/SUM(Sales[Quantity])</f>
        <v>9.1669676941536534E-4</v>
      </c>
    </row>
    <row r="161" spans="1:10">
      <c r="A161" t="s">
        <v>207</v>
      </c>
      <c r="B161" t="s">
        <v>211</v>
      </c>
      <c r="C161" t="s">
        <v>8</v>
      </c>
      <c r="D161">
        <v>2018</v>
      </c>
      <c r="E161">
        <v>470</v>
      </c>
      <c r="F161">
        <v>423</v>
      </c>
      <c r="G161">
        <v>274</v>
      </c>
      <c r="H161">
        <f>Sales[[#This Row],[Turnover]]-Sales[[#This Row],[Cost]]</f>
        <v>149</v>
      </c>
      <c r="I161" s="45">
        <f>Sales[[#This Row],[Turnover]]*1000/Sales[[#This Row],[Quantity]]</f>
        <v>900</v>
      </c>
      <c r="J161" s="44">
        <f>Sales[[#This Row],[Quantity]]/SUM(Sales[Quantity])</f>
        <v>8.5316332995093408E-4</v>
      </c>
    </row>
    <row r="162" spans="1:10">
      <c r="A162" t="s">
        <v>207</v>
      </c>
      <c r="B162" t="s">
        <v>211</v>
      </c>
      <c r="C162" t="s">
        <v>7</v>
      </c>
      <c r="D162">
        <v>2018</v>
      </c>
      <c r="E162">
        <v>481</v>
      </c>
      <c r="F162">
        <v>434</v>
      </c>
      <c r="G162">
        <v>280</v>
      </c>
      <c r="H162">
        <f>Sales[[#This Row],[Turnover]]-Sales[[#This Row],[Cost]]</f>
        <v>154</v>
      </c>
      <c r="I162" s="45">
        <f>Sales[[#This Row],[Turnover]]*1000/Sales[[#This Row],[Quantity]]</f>
        <v>902.28690228690232</v>
      </c>
      <c r="J162" s="44">
        <f>Sales[[#This Row],[Quantity]]/SUM(Sales[Quantity])</f>
        <v>8.7313098235404095E-4</v>
      </c>
    </row>
    <row r="163" spans="1:10">
      <c r="A163" t="s">
        <v>207</v>
      </c>
      <c r="B163" t="s">
        <v>211</v>
      </c>
      <c r="C163" t="s">
        <v>6</v>
      </c>
      <c r="D163">
        <v>2018</v>
      </c>
      <c r="E163">
        <v>424</v>
      </c>
      <c r="F163">
        <v>382</v>
      </c>
      <c r="G163">
        <v>247</v>
      </c>
      <c r="H163">
        <f>Sales[[#This Row],[Turnover]]-Sales[[#This Row],[Cost]]</f>
        <v>135</v>
      </c>
      <c r="I163" s="45">
        <f>Sales[[#This Row],[Turnover]]*1000/Sales[[#This Row],[Quantity]]</f>
        <v>900.94339622641508</v>
      </c>
      <c r="J163" s="44">
        <f>Sales[[#This Row],[Quantity]]/SUM(Sales[Quantity])</f>
        <v>7.6966223808339583E-4</v>
      </c>
    </row>
    <row r="164" spans="1:10">
      <c r="A164" t="s">
        <v>207</v>
      </c>
      <c r="B164" t="s">
        <v>211</v>
      </c>
      <c r="C164" t="s">
        <v>5</v>
      </c>
      <c r="D164">
        <v>2018</v>
      </c>
      <c r="E164">
        <v>367</v>
      </c>
      <c r="F164">
        <v>331</v>
      </c>
      <c r="G164">
        <v>214</v>
      </c>
      <c r="H164">
        <f>Sales[[#This Row],[Turnover]]-Sales[[#This Row],[Cost]]</f>
        <v>117</v>
      </c>
      <c r="I164" s="45">
        <f>Sales[[#This Row],[Turnover]]*1000/Sales[[#This Row],[Quantity]]</f>
        <v>901.90735694822888</v>
      </c>
      <c r="J164" s="44">
        <f>Sales[[#This Row],[Quantity]]/SUM(Sales[Quantity])</f>
        <v>6.661934938127506E-4</v>
      </c>
    </row>
    <row r="165" spans="1:10">
      <c r="A165" t="s">
        <v>207</v>
      </c>
      <c r="B165" t="s">
        <v>211</v>
      </c>
      <c r="C165" t="s">
        <v>4</v>
      </c>
      <c r="D165">
        <v>2018</v>
      </c>
      <c r="E165">
        <v>592</v>
      </c>
      <c r="F165">
        <v>414</v>
      </c>
      <c r="G165">
        <v>345</v>
      </c>
      <c r="H165">
        <f>Sales[[#This Row],[Turnover]]-Sales[[#This Row],[Cost]]</f>
        <v>69</v>
      </c>
      <c r="I165" s="45">
        <f>Sales[[#This Row],[Turnover]]*1000/Sales[[#This Row],[Quantity]]</f>
        <v>699.32432432432438</v>
      </c>
      <c r="J165" s="44">
        <f>Sales[[#This Row],[Quantity]]/SUM(Sales[Quantity])</f>
        <v>1.0746227475126658E-3</v>
      </c>
    </row>
    <row r="166" spans="1:10">
      <c r="A166" t="s">
        <v>206</v>
      </c>
      <c r="B166" t="s">
        <v>211</v>
      </c>
      <c r="C166" t="s">
        <v>18</v>
      </c>
      <c r="D166">
        <v>2018</v>
      </c>
      <c r="E166">
        <v>184</v>
      </c>
      <c r="F166">
        <v>325</v>
      </c>
      <c r="G166">
        <v>0</v>
      </c>
      <c r="H166">
        <f>Sales[[#This Row],[Turnover]]-Sales[[#This Row],[Cost]]</f>
        <v>325</v>
      </c>
      <c r="I166" s="45">
        <f>Sales[[#This Row],[Turnover]]*1000/Sales[[#This Row],[Quantity]]</f>
        <v>1766.304347826087</v>
      </c>
      <c r="J166" s="44">
        <f>Sales[[#This Row],[Quantity]]/SUM(Sales[Quantity])</f>
        <v>3.3400436747015288E-4</v>
      </c>
    </row>
    <row r="167" spans="1:10">
      <c r="A167" t="s">
        <v>206</v>
      </c>
      <c r="B167" t="s">
        <v>211</v>
      </c>
      <c r="C167" t="s">
        <v>16</v>
      </c>
      <c r="D167">
        <v>2018</v>
      </c>
      <c r="E167">
        <v>286</v>
      </c>
      <c r="F167">
        <v>504</v>
      </c>
      <c r="G167">
        <v>0</v>
      </c>
      <c r="H167">
        <f>Sales[[#This Row],[Turnover]]-Sales[[#This Row],[Cost]]</f>
        <v>504</v>
      </c>
      <c r="I167" s="45">
        <f>Sales[[#This Row],[Turnover]]*1000/Sales[[#This Row],[Quantity]]</f>
        <v>1762.2377622377621</v>
      </c>
      <c r="J167" s="44">
        <f>Sales[[#This Row],[Quantity]]/SUM(Sales[Quantity])</f>
        <v>5.1915896248078109E-4</v>
      </c>
    </row>
    <row r="168" spans="1:10">
      <c r="A168" t="s">
        <v>206</v>
      </c>
      <c r="B168" t="s">
        <v>211</v>
      </c>
      <c r="C168" t="s">
        <v>14</v>
      </c>
      <c r="D168">
        <v>2018</v>
      </c>
      <c r="E168">
        <v>325</v>
      </c>
      <c r="F168">
        <v>574</v>
      </c>
      <c r="G168">
        <v>0</v>
      </c>
      <c r="H168">
        <f>Sales[[#This Row],[Turnover]]-Sales[[#This Row],[Cost]]</f>
        <v>574</v>
      </c>
      <c r="I168" s="45">
        <f>Sales[[#This Row],[Turnover]]*1000/Sales[[#This Row],[Quantity]]</f>
        <v>1766.1538461538462</v>
      </c>
      <c r="J168" s="44">
        <f>Sales[[#This Row],[Quantity]]/SUM(Sales[Quantity])</f>
        <v>5.899533664554331E-4</v>
      </c>
    </row>
    <row r="169" spans="1:10">
      <c r="A169" t="s">
        <v>206</v>
      </c>
      <c r="B169" t="s">
        <v>211</v>
      </c>
      <c r="C169" t="s">
        <v>13</v>
      </c>
      <c r="D169">
        <v>2018</v>
      </c>
      <c r="E169">
        <v>264</v>
      </c>
      <c r="F169">
        <v>462</v>
      </c>
      <c r="G169">
        <v>0</v>
      </c>
      <c r="H169">
        <f>Sales[[#This Row],[Turnover]]-Sales[[#This Row],[Cost]]</f>
        <v>462</v>
      </c>
      <c r="I169" s="45">
        <f>Sales[[#This Row],[Turnover]]*1000/Sales[[#This Row],[Quantity]]</f>
        <v>1750</v>
      </c>
      <c r="J169" s="44">
        <f>Sales[[#This Row],[Quantity]]/SUM(Sales[Quantity])</f>
        <v>4.7922365767456718E-4</v>
      </c>
    </row>
    <row r="170" spans="1:10">
      <c r="A170" t="s">
        <v>206</v>
      </c>
      <c r="B170" t="s">
        <v>211</v>
      </c>
      <c r="C170" t="s">
        <v>11</v>
      </c>
      <c r="D170">
        <v>2018</v>
      </c>
      <c r="E170">
        <v>230</v>
      </c>
      <c r="F170">
        <v>403</v>
      </c>
      <c r="G170">
        <v>0</v>
      </c>
      <c r="H170">
        <f>Sales[[#This Row],[Turnover]]-Sales[[#This Row],[Cost]]</f>
        <v>403</v>
      </c>
      <c r="I170" s="45">
        <f>Sales[[#This Row],[Turnover]]*1000/Sales[[#This Row],[Quantity]]</f>
        <v>1752.1739130434783</v>
      </c>
      <c r="J170" s="44">
        <f>Sales[[#This Row],[Quantity]]/SUM(Sales[Quantity])</f>
        <v>4.1750545933769113E-4</v>
      </c>
    </row>
    <row r="171" spans="1:10">
      <c r="A171" t="s">
        <v>206</v>
      </c>
      <c r="B171" t="s">
        <v>211</v>
      </c>
      <c r="C171" t="s">
        <v>10</v>
      </c>
      <c r="D171">
        <v>2018</v>
      </c>
      <c r="E171">
        <v>213</v>
      </c>
      <c r="F171">
        <v>376</v>
      </c>
      <c r="G171">
        <v>0</v>
      </c>
      <c r="H171">
        <f>Sales[[#This Row],[Turnover]]-Sales[[#This Row],[Cost]]</f>
        <v>376</v>
      </c>
      <c r="I171" s="45">
        <f>Sales[[#This Row],[Turnover]]*1000/Sales[[#This Row],[Quantity]]</f>
        <v>1765.2582159624412</v>
      </c>
      <c r="J171" s="44">
        <f>Sales[[#This Row],[Quantity]]/SUM(Sales[Quantity])</f>
        <v>3.8664636016925308E-4</v>
      </c>
    </row>
    <row r="172" spans="1:10">
      <c r="A172" t="s">
        <v>206</v>
      </c>
      <c r="B172" t="s">
        <v>211</v>
      </c>
      <c r="C172" t="s">
        <v>9</v>
      </c>
      <c r="D172">
        <v>2018</v>
      </c>
      <c r="E172">
        <v>441</v>
      </c>
      <c r="F172">
        <v>528</v>
      </c>
      <c r="G172">
        <v>265</v>
      </c>
      <c r="H172">
        <f>Sales[[#This Row],[Turnover]]-Sales[[#This Row],[Cost]]</f>
        <v>263</v>
      </c>
      <c r="I172" s="45">
        <f>Sales[[#This Row],[Turnover]]*1000/Sales[[#This Row],[Quantity]]</f>
        <v>1197.2789115646258</v>
      </c>
      <c r="J172" s="44">
        <f>Sales[[#This Row],[Quantity]]/SUM(Sales[Quantity])</f>
        <v>8.0052133725183388E-4</v>
      </c>
    </row>
    <row r="173" spans="1:10">
      <c r="A173" t="s">
        <v>206</v>
      </c>
      <c r="B173" t="s">
        <v>211</v>
      </c>
      <c r="C173" t="s">
        <v>8</v>
      </c>
      <c r="D173">
        <v>2018</v>
      </c>
      <c r="E173">
        <v>385</v>
      </c>
      <c r="F173">
        <v>465</v>
      </c>
      <c r="G173">
        <v>232</v>
      </c>
      <c r="H173">
        <f>Sales[[#This Row],[Turnover]]-Sales[[#This Row],[Cost]]</f>
        <v>233</v>
      </c>
      <c r="I173" s="45">
        <f>Sales[[#This Row],[Turnover]]*1000/Sales[[#This Row],[Quantity]]</f>
        <v>1207.7922077922078</v>
      </c>
      <c r="J173" s="44">
        <f>Sales[[#This Row],[Quantity]]/SUM(Sales[Quantity])</f>
        <v>6.9886783410874381E-4</v>
      </c>
    </row>
    <row r="174" spans="1:10">
      <c r="A174" t="s">
        <v>206</v>
      </c>
      <c r="B174" t="s">
        <v>211</v>
      </c>
      <c r="C174" t="s">
        <v>7</v>
      </c>
      <c r="D174">
        <v>2018</v>
      </c>
      <c r="E174">
        <v>409</v>
      </c>
      <c r="F174">
        <v>486</v>
      </c>
      <c r="G174">
        <v>246</v>
      </c>
      <c r="H174">
        <f>Sales[[#This Row],[Turnover]]-Sales[[#This Row],[Cost]]</f>
        <v>240</v>
      </c>
      <c r="I174" s="45">
        <f>Sales[[#This Row],[Turnover]]*1000/Sales[[#This Row],[Quantity]]</f>
        <v>1188.2640586797065</v>
      </c>
      <c r="J174" s="44">
        <f>Sales[[#This Row],[Quantity]]/SUM(Sales[Quantity])</f>
        <v>7.424336211700681E-4</v>
      </c>
    </row>
    <row r="175" spans="1:10">
      <c r="A175" t="s">
        <v>206</v>
      </c>
      <c r="B175" t="s">
        <v>211</v>
      </c>
      <c r="C175" t="s">
        <v>6</v>
      </c>
      <c r="D175">
        <v>2018</v>
      </c>
      <c r="E175">
        <v>392</v>
      </c>
      <c r="F175">
        <v>468</v>
      </c>
      <c r="G175">
        <v>236</v>
      </c>
      <c r="H175">
        <f>Sales[[#This Row],[Turnover]]-Sales[[#This Row],[Cost]]</f>
        <v>232</v>
      </c>
      <c r="I175" s="45">
        <f>Sales[[#This Row],[Turnover]]*1000/Sales[[#This Row],[Quantity]]</f>
        <v>1193.8775510204082</v>
      </c>
      <c r="J175" s="44">
        <f>Sales[[#This Row],[Quantity]]/SUM(Sales[Quantity])</f>
        <v>7.1157452200163005E-4</v>
      </c>
    </row>
    <row r="176" spans="1:10">
      <c r="A176" t="s">
        <v>206</v>
      </c>
      <c r="B176" t="s">
        <v>211</v>
      </c>
      <c r="C176" t="s">
        <v>5</v>
      </c>
      <c r="D176">
        <v>2018</v>
      </c>
      <c r="E176">
        <v>366</v>
      </c>
      <c r="F176">
        <v>438</v>
      </c>
      <c r="G176">
        <v>220</v>
      </c>
      <c r="H176">
        <f>Sales[[#This Row],[Turnover]]-Sales[[#This Row],[Cost]]</f>
        <v>218</v>
      </c>
      <c r="I176" s="45">
        <f>Sales[[#This Row],[Turnover]]*1000/Sales[[#This Row],[Quantity]]</f>
        <v>1196.7213114754099</v>
      </c>
      <c r="J176" s="44">
        <f>Sales[[#This Row],[Quantity]]/SUM(Sales[Quantity])</f>
        <v>6.6437825268519544E-4</v>
      </c>
    </row>
    <row r="177" spans="1:10">
      <c r="A177" t="s">
        <v>206</v>
      </c>
      <c r="B177" t="s">
        <v>211</v>
      </c>
      <c r="C177" t="s">
        <v>4</v>
      </c>
      <c r="D177">
        <v>2018</v>
      </c>
      <c r="E177">
        <v>446</v>
      </c>
      <c r="F177">
        <v>356</v>
      </c>
      <c r="G177">
        <v>268</v>
      </c>
      <c r="H177">
        <f>Sales[[#This Row],[Turnover]]-Sales[[#This Row],[Cost]]</f>
        <v>88</v>
      </c>
      <c r="I177" s="45">
        <f>Sales[[#This Row],[Turnover]]*1000/Sales[[#This Row],[Quantity]]</f>
        <v>798.20627802690581</v>
      </c>
      <c r="J177" s="44">
        <f>Sales[[#This Row],[Quantity]]/SUM(Sales[Quantity])</f>
        <v>8.0959754288960979E-4</v>
      </c>
    </row>
    <row r="178" spans="1:10">
      <c r="A178" t="s">
        <v>204</v>
      </c>
      <c r="B178" t="s">
        <v>211</v>
      </c>
      <c r="C178" t="s">
        <v>18</v>
      </c>
      <c r="D178">
        <v>2018</v>
      </c>
      <c r="E178">
        <v>538</v>
      </c>
      <c r="F178">
        <v>1051</v>
      </c>
      <c r="G178">
        <v>652</v>
      </c>
      <c r="H178">
        <f>Sales[[#This Row],[Turnover]]-Sales[[#This Row],[Cost]]</f>
        <v>399</v>
      </c>
      <c r="I178" s="45">
        <f>Sales[[#This Row],[Turnover]]*1000/Sales[[#This Row],[Quantity]]</f>
        <v>1953.5315985130112</v>
      </c>
      <c r="J178" s="44">
        <f>Sales[[#This Row],[Quantity]]/SUM(Sales[Quantity])</f>
        <v>9.7659972662468629E-4</v>
      </c>
    </row>
    <row r="179" spans="1:10">
      <c r="A179" t="s">
        <v>204</v>
      </c>
      <c r="B179" t="s">
        <v>211</v>
      </c>
      <c r="C179" t="s">
        <v>16</v>
      </c>
      <c r="D179">
        <v>2018</v>
      </c>
      <c r="E179">
        <v>458</v>
      </c>
      <c r="F179">
        <v>899</v>
      </c>
      <c r="G179">
        <v>555</v>
      </c>
      <c r="H179">
        <f>Sales[[#This Row],[Turnover]]-Sales[[#This Row],[Cost]]</f>
        <v>344</v>
      </c>
      <c r="I179" s="45">
        <f>Sales[[#This Row],[Turnover]]*1000/Sales[[#This Row],[Quantity]]</f>
        <v>1962.882096069869</v>
      </c>
      <c r="J179" s="44">
        <f>Sales[[#This Row],[Quantity]]/SUM(Sales[Quantity])</f>
        <v>8.3138043642027194E-4</v>
      </c>
    </row>
    <row r="180" spans="1:10">
      <c r="A180" t="s">
        <v>204</v>
      </c>
      <c r="B180" t="s">
        <v>211</v>
      </c>
      <c r="C180" t="s">
        <v>14</v>
      </c>
      <c r="D180">
        <v>2018</v>
      </c>
      <c r="E180">
        <v>464</v>
      </c>
      <c r="F180">
        <v>910</v>
      </c>
      <c r="G180">
        <v>562</v>
      </c>
      <c r="H180">
        <f>Sales[[#This Row],[Turnover]]-Sales[[#This Row],[Cost]]</f>
        <v>348</v>
      </c>
      <c r="I180" s="45">
        <f>Sales[[#This Row],[Turnover]]*1000/Sales[[#This Row],[Quantity]]</f>
        <v>1961.2068965517242</v>
      </c>
      <c r="J180" s="44">
        <f>Sales[[#This Row],[Quantity]]/SUM(Sales[Quantity])</f>
        <v>8.4227188318560301E-4</v>
      </c>
    </row>
    <row r="181" spans="1:10">
      <c r="A181" t="s">
        <v>204</v>
      </c>
      <c r="B181" t="s">
        <v>211</v>
      </c>
      <c r="C181" t="s">
        <v>13</v>
      </c>
      <c r="D181">
        <v>2018</v>
      </c>
      <c r="E181">
        <v>474</v>
      </c>
      <c r="F181">
        <v>917</v>
      </c>
      <c r="G181">
        <v>575</v>
      </c>
      <c r="H181">
        <f>Sales[[#This Row],[Turnover]]-Sales[[#This Row],[Cost]]</f>
        <v>342</v>
      </c>
      <c r="I181" s="45">
        <f>Sales[[#This Row],[Turnover]]*1000/Sales[[#This Row],[Quantity]]</f>
        <v>1934.5991561181434</v>
      </c>
      <c r="J181" s="44">
        <f>Sales[[#This Row],[Quantity]]/SUM(Sales[Quantity])</f>
        <v>8.6042429446115472E-4</v>
      </c>
    </row>
    <row r="182" spans="1:10">
      <c r="A182" t="s">
        <v>204</v>
      </c>
      <c r="B182" t="s">
        <v>211</v>
      </c>
      <c r="C182" t="s">
        <v>11</v>
      </c>
      <c r="D182">
        <v>2018</v>
      </c>
      <c r="E182">
        <v>448</v>
      </c>
      <c r="F182">
        <v>875</v>
      </c>
      <c r="G182">
        <v>542</v>
      </c>
      <c r="H182">
        <f>Sales[[#This Row],[Turnover]]-Sales[[#This Row],[Cost]]</f>
        <v>333</v>
      </c>
      <c r="I182" s="45">
        <f>Sales[[#This Row],[Turnover]]*1000/Sales[[#This Row],[Quantity]]</f>
        <v>1953.125</v>
      </c>
      <c r="J182" s="44">
        <f>Sales[[#This Row],[Quantity]]/SUM(Sales[Quantity])</f>
        <v>8.1322802514472011E-4</v>
      </c>
    </row>
    <row r="183" spans="1:10">
      <c r="A183" t="s">
        <v>204</v>
      </c>
      <c r="B183" t="s">
        <v>211</v>
      </c>
      <c r="C183" t="s">
        <v>10</v>
      </c>
      <c r="D183">
        <v>2018</v>
      </c>
      <c r="E183">
        <v>418</v>
      </c>
      <c r="F183">
        <v>820</v>
      </c>
      <c r="G183">
        <v>507</v>
      </c>
      <c r="H183">
        <f>Sales[[#This Row],[Turnover]]-Sales[[#This Row],[Cost]]</f>
        <v>313</v>
      </c>
      <c r="I183" s="45">
        <f>Sales[[#This Row],[Turnover]]*1000/Sales[[#This Row],[Quantity]]</f>
        <v>1961.7224880382776</v>
      </c>
      <c r="J183" s="44">
        <f>Sales[[#This Row],[Quantity]]/SUM(Sales[Quantity])</f>
        <v>7.5877079131806476E-4</v>
      </c>
    </row>
    <row r="184" spans="1:10">
      <c r="A184" t="s">
        <v>204</v>
      </c>
      <c r="B184" t="s">
        <v>211</v>
      </c>
      <c r="C184" t="s">
        <v>9</v>
      </c>
      <c r="D184">
        <v>2018</v>
      </c>
      <c r="E184">
        <v>423</v>
      </c>
      <c r="F184">
        <v>831</v>
      </c>
      <c r="G184">
        <v>512</v>
      </c>
      <c r="H184">
        <f>Sales[[#This Row],[Turnover]]-Sales[[#This Row],[Cost]]</f>
        <v>319</v>
      </c>
      <c r="I184" s="45">
        <f>Sales[[#This Row],[Turnover]]*1000/Sales[[#This Row],[Quantity]]</f>
        <v>1964.5390070921985</v>
      </c>
      <c r="J184" s="44">
        <f>Sales[[#This Row],[Quantity]]/SUM(Sales[Quantity])</f>
        <v>7.6784699695584067E-4</v>
      </c>
    </row>
    <row r="185" spans="1:10">
      <c r="A185" t="s">
        <v>204</v>
      </c>
      <c r="B185" t="s">
        <v>211</v>
      </c>
      <c r="C185" t="s">
        <v>8</v>
      </c>
      <c r="D185">
        <v>2018</v>
      </c>
      <c r="E185">
        <v>623</v>
      </c>
      <c r="F185">
        <v>929</v>
      </c>
      <c r="G185">
        <v>755</v>
      </c>
      <c r="H185">
        <f>Sales[[#This Row],[Turnover]]-Sales[[#This Row],[Cost]]</f>
        <v>174</v>
      </c>
      <c r="I185" s="45">
        <f>Sales[[#This Row],[Turnover]]*1000/Sales[[#This Row],[Quantity]]</f>
        <v>1491.1717495987159</v>
      </c>
      <c r="J185" s="44">
        <f>Sales[[#This Row],[Quantity]]/SUM(Sales[Quantity])</f>
        <v>1.1308952224668763E-3</v>
      </c>
    </row>
    <row r="186" spans="1:10">
      <c r="A186" t="s">
        <v>204</v>
      </c>
      <c r="B186" t="s">
        <v>211</v>
      </c>
      <c r="C186" t="s">
        <v>7</v>
      </c>
      <c r="D186">
        <v>2018</v>
      </c>
      <c r="E186">
        <v>625</v>
      </c>
      <c r="F186">
        <v>932</v>
      </c>
      <c r="G186">
        <v>758</v>
      </c>
      <c r="H186">
        <f>Sales[[#This Row],[Turnover]]-Sales[[#This Row],[Cost]]</f>
        <v>174</v>
      </c>
      <c r="I186" s="45">
        <f>Sales[[#This Row],[Turnover]]*1000/Sales[[#This Row],[Quantity]]</f>
        <v>1491.2</v>
      </c>
      <c r="J186" s="44">
        <f>Sales[[#This Row],[Quantity]]/SUM(Sales[Quantity])</f>
        <v>1.1345257047219867E-3</v>
      </c>
    </row>
    <row r="187" spans="1:10">
      <c r="A187" t="s">
        <v>204</v>
      </c>
      <c r="B187" t="s">
        <v>211</v>
      </c>
      <c r="C187" t="s">
        <v>6</v>
      </c>
      <c r="D187">
        <v>2018</v>
      </c>
      <c r="E187">
        <v>534</v>
      </c>
      <c r="F187">
        <v>802</v>
      </c>
      <c r="G187">
        <v>648</v>
      </c>
      <c r="H187">
        <f>Sales[[#This Row],[Turnover]]-Sales[[#This Row],[Cost]]</f>
        <v>154</v>
      </c>
      <c r="I187" s="45">
        <f>Sales[[#This Row],[Turnover]]*1000/Sales[[#This Row],[Quantity]]</f>
        <v>1501.8726591760299</v>
      </c>
      <c r="J187" s="44">
        <f>Sales[[#This Row],[Quantity]]/SUM(Sales[Quantity])</f>
        <v>9.6933876211446543E-4</v>
      </c>
    </row>
    <row r="188" spans="1:10">
      <c r="A188" t="s">
        <v>204</v>
      </c>
      <c r="B188" t="s">
        <v>211</v>
      </c>
      <c r="C188" t="s">
        <v>5</v>
      </c>
      <c r="D188">
        <v>2018</v>
      </c>
      <c r="E188">
        <v>467</v>
      </c>
      <c r="F188">
        <v>698</v>
      </c>
      <c r="G188">
        <v>566</v>
      </c>
      <c r="H188">
        <f>Sales[[#This Row],[Turnover]]-Sales[[#This Row],[Cost]]</f>
        <v>132</v>
      </c>
      <c r="I188" s="45">
        <f>Sales[[#This Row],[Turnover]]*1000/Sales[[#This Row],[Quantity]]</f>
        <v>1494.646680942184</v>
      </c>
      <c r="J188" s="44">
        <f>Sales[[#This Row],[Quantity]]/SUM(Sales[Quantity])</f>
        <v>8.4771760656826849E-4</v>
      </c>
    </row>
    <row r="189" spans="1:10">
      <c r="A189" t="s">
        <v>204</v>
      </c>
      <c r="B189" t="s">
        <v>211</v>
      </c>
      <c r="C189" t="s">
        <v>4</v>
      </c>
      <c r="D189">
        <v>2018</v>
      </c>
      <c r="E189">
        <v>387</v>
      </c>
      <c r="F189">
        <v>585</v>
      </c>
      <c r="G189">
        <v>469</v>
      </c>
      <c r="H189">
        <f>Sales[[#This Row],[Turnover]]-Sales[[#This Row],[Cost]]</f>
        <v>116</v>
      </c>
      <c r="I189" s="45">
        <f>Sales[[#This Row],[Turnover]]*1000/Sales[[#This Row],[Quantity]]</f>
        <v>1511.6279069767443</v>
      </c>
      <c r="J189" s="44">
        <f>Sales[[#This Row],[Quantity]]/SUM(Sales[Quantity])</f>
        <v>7.0249831636385424E-4</v>
      </c>
    </row>
    <row r="190" spans="1:10">
      <c r="A190" t="s">
        <v>203</v>
      </c>
      <c r="B190" t="s">
        <v>211</v>
      </c>
      <c r="C190" t="s">
        <v>8</v>
      </c>
      <c r="D190">
        <v>2018</v>
      </c>
      <c r="E190">
        <v>285</v>
      </c>
      <c r="F190">
        <v>989</v>
      </c>
      <c r="G190">
        <v>346</v>
      </c>
      <c r="H190">
        <f>Sales[[#This Row],[Turnover]]-Sales[[#This Row],[Cost]]</f>
        <v>643</v>
      </c>
      <c r="I190" s="45">
        <f>Sales[[#This Row],[Turnover]]*1000/Sales[[#This Row],[Quantity]]</f>
        <v>3470.1754385964914</v>
      </c>
      <c r="J190" s="44">
        <f>Sales[[#This Row],[Quantity]]/SUM(Sales[Quantity])</f>
        <v>5.1734372135322593E-4</v>
      </c>
    </row>
    <row r="191" spans="1:10">
      <c r="A191" t="s">
        <v>203</v>
      </c>
      <c r="B191" t="s">
        <v>211</v>
      </c>
      <c r="C191" t="s">
        <v>7</v>
      </c>
      <c r="D191">
        <v>2018</v>
      </c>
      <c r="E191">
        <v>284</v>
      </c>
      <c r="F191">
        <v>999</v>
      </c>
      <c r="G191">
        <v>344</v>
      </c>
      <c r="H191">
        <f>Sales[[#This Row],[Turnover]]-Sales[[#This Row],[Cost]]</f>
        <v>655</v>
      </c>
      <c r="I191" s="45">
        <f>Sales[[#This Row],[Turnover]]*1000/Sales[[#This Row],[Quantity]]</f>
        <v>3517.605633802817</v>
      </c>
      <c r="J191" s="44">
        <f>Sales[[#This Row],[Quantity]]/SUM(Sales[Quantity])</f>
        <v>5.1552848022567077E-4</v>
      </c>
    </row>
    <row r="192" spans="1:10">
      <c r="A192" t="s">
        <v>203</v>
      </c>
      <c r="B192" t="s">
        <v>211</v>
      </c>
      <c r="C192" t="s">
        <v>6</v>
      </c>
      <c r="D192">
        <v>2018</v>
      </c>
      <c r="E192">
        <v>262</v>
      </c>
      <c r="F192">
        <v>915</v>
      </c>
      <c r="G192">
        <v>317</v>
      </c>
      <c r="H192">
        <f>Sales[[#This Row],[Turnover]]-Sales[[#This Row],[Cost]]</f>
        <v>598</v>
      </c>
      <c r="I192" s="45">
        <f>Sales[[#This Row],[Turnover]]*1000/Sales[[#This Row],[Quantity]]</f>
        <v>3492.3664122137407</v>
      </c>
      <c r="J192" s="44">
        <f>Sales[[#This Row],[Quantity]]/SUM(Sales[Quantity])</f>
        <v>4.7559317541945686E-4</v>
      </c>
    </row>
    <row r="193" spans="1:10">
      <c r="A193" t="s">
        <v>203</v>
      </c>
      <c r="B193" t="s">
        <v>211</v>
      </c>
      <c r="C193" t="s">
        <v>5</v>
      </c>
      <c r="D193">
        <v>2018</v>
      </c>
      <c r="E193">
        <v>261</v>
      </c>
      <c r="F193">
        <v>918</v>
      </c>
      <c r="G193">
        <v>317</v>
      </c>
      <c r="H193">
        <f>Sales[[#This Row],[Turnover]]-Sales[[#This Row],[Cost]]</f>
        <v>601</v>
      </c>
      <c r="I193" s="45">
        <f>Sales[[#This Row],[Turnover]]*1000/Sales[[#This Row],[Quantity]]</f>
        <v>3517.2413793103447</v>
      </c>
      <c r="J193" s="44">
        <f>Sales[[#This Row],[Quantity]]/SUM(Sales[Quantity])</f>
        <v>4.7377793429190164E-4</v>
      </c>
    </row>
    <row r="194" spans="1:10">
      <c r="A194" t="s">
        <v>203</v>
      </c>
      <c r="B194" t="s">
        <v>211</v>
      </c>
      <c r="C194" t="s">
        <v>4</v>
      </c>
      <c r="D194">
        <v>2018</v>
      </c>
      <c r="E194">
        <v>276</v>
      </c>
      <c r="F194">
        <v>963</v>
      </c>
      <c r="G194">
        <v>335</v>
      </c>
      <c r="H194">
        <f>Sales[[#This Row],[Turnover]]-Sales[[#This Row],[Cost]]</f>
        <v>628</v>
      </c>
      <c r="I194" s="45">
        <f>Sales[[#This Row],[Turnover]]*1000/Sales[[#This Row],[Quantity]]</f>
        <v>3489.1304347826085</v>
      </c>
      <c r="J194" s="44">
        <f>Sales[[#This Row],[Quantity]]/SUM(Sales[Quantity])</f>
        <v>5.0100655120522938E-4</v>
      </c>
    </row>
    <row r="195" spans="1:10">
      <c r="A195" t="s">
        <v>205</v>
      </c>
      <c r="B195" t="s">
        <v>211</v>
      </c>
      <c r="C195" t="s">
        <v>8</v>
      </c>
      <c r="D195">
        <v>2018</v>
      </c>
      <c r="E195">
        <v>154</v>
      </c>
      <c r="F195">
        <v>626</v>
      </c>
      <c r="G195">
        <v>221</v>
      </c>
      <c r="H195">
        <f>Sales[[#This Row],[Turnover]]-Sales[[#This Row],[Cost]]</f>
        <v>405</v>
      </c>
      <c r="I195" s="45">
        <f>Sales[[#This Row],[Turnover]]*1000/Sales[[#This Row],[Quantity]]</f>
        <v>4064.9350649350649</v>
      </c>
      <c r="J195" s="44">
        <f>Sales[[#This Row],[Quantity]]/SUM(Sales[Quantity])</f>
        <v>2.7954713364349753E-4</v>
      </c>
    </row>
    <row r="196" spans="1:10">
      <c r="A196" t="s">
        <v>205</v>
      </c>
      <c r="B196" t="s">
        <v>211</v>
      </c>
      <c r="C196" t="s">
        <v>7</v>
      </c>
      <c r="D196">
        <v>2018</v>
      </c>
      <c r="E196">
        <v>179</v>
      </c>
      <c r="F196">
        <v>736</v>
      </c>
      <c r="G196">
        <v>256</v>
      </c>
      <c r="H196">
        <f>Sales[[#This Row],[Turnover]]-Sales[[#This Row],[Cost]]</f>
        <v>480</v>
      </c>
      <c r="I196" s="45">
        <f>Sales[[#This Row],[Turnover]]*1000/Sales[[#This Row],[Quantity]]</f>
        <v>4111.7318435754187</v>
      </c>
      <c r="J196" s="44">
        <f>Sales[[#This Row],[Quantity]]/SUM(Sales[Quantity])</f>
        <v>3.2492816183237702E-4</v>
      </c>
    </row>
    <row r="197" spans="1:10">
      <c r="A197" t="s">
        <v>205</v>
      </c>
      <c r="B197" t="s">
        <v>211</v>
      </c>
      <c r="C197" t="s">
        <v>6</v>
      </c>
      <c r="D197">
        <v>2018</v>
      </c>
      <c r="E197">
        <v>192</v>
      </c>
      <c r="F197">
        <v>781</v>
      </c>
      <c r="G197">
        <v>274</v>
      </c>
      <c r="H197">
        <f>Sales[[#This Row],[Turnover]]-Sales[[#This Row],[Cost]]</f>
        <v>507</v>
      </c>
      <c r="I197" s="45">
        <f>Sales[[#This Row],[Turnover]]*1000/Sales[[#This Row],[Quantity]]</f>
        <v>4067.7083333333335</v>
      </c>
      <c r="J197" s="44">
        <f>Sales[[#This Row],[Quantity]]/SUM(Sales[Quantity])</f>
        <v>3.4852629649059433E-4</v>
      </c>
    </row>
    <row r="198" spans="1:10">
      <c r="A198" t="s">
        <v>205</v>
      </c>
      <c r="B198" t="s">
        <v>211</v>
      </c>
      <c r="C198" t="s">
        <v>5</v>
      </c>
      <c r="D198">
        <v>2018</v>
      </c>
      <c r="E198">
        <v>149</v>
      </c>
      <c r="F198">
        <v>608</v>
      </c>
      <c r="G198">
        <v>213</v>
      </c>
      <c r="H198">
        <f>Sales[[#This Row],[Turnover]]-Sales[[#This Row],[Cost]]</f>
        <v>395</v>
      </c>
      <c r="I198" s="45">
        <f>Sales[[#This Row],[Turnover]]*1000/Sales[[#This Row],[Quantity]]</f>
        <v>4080.5369127516778</v>
      </c>
      <c r="J198" s="44">
        <f>Sales[[#This Row],[Quantity]]/SUM(Sales[Quantity])</f>
        <v>2.7047092800572162E-4</v>
      </c>
    </row>
    <row r="199" spans="1:10">
      <c r="A199" t="s">
        <v>205</v>
      </c>
      <c r="B199" t="s">
        <v>211</v>
      </c>
      <c r="C199" t="s">
        <v>4</v>
      </c>
      <c r="D199">
        <v>2018</v>
      </c>
      <c r="E199">
        <v>163</v>
      </c>
      <c r="F199">
        <v>661</v>
      </c>
      <c r="G199">
        <v>233</v>
      </c>
      <c r="H199">
        <f>Sales[[#This Row],[Turnover]]-Sales[[#This Row],[Cost]]</f>
        <v>428</v>
      </c>
      <c r="I199" s="45">
        <f>Sales[[#This Row],[Turnover]]*1000/Sales[[#This Row],[Quantity]]</f>
        <v>4055.2147239263804</v>
      </c>
      <c r="J199" s="44">
        <f>Sales[[#This Row],[Quantity]]/SUM(Sales[Quantity])</f>
        <v>2.9588430379149413E-4</v>
      </c>
    </row>
    <row r="200" spans="1:10">
      <c r="A200" t="s">
        <v>207</v>
      </c>
      <c r="B200" t="s">
        <v>211</v>
      </c>
      <c r="C200" t="s">
        <v>18</v>
      </c>
      <c r="D200">
        <v>2019</v>
      </c>
      <c r="E200">
        <v>622</v>
      </c>
      <c r="F200">
        <v>434</v>
      </c>
      <c r="G200">
        <v>362</v>
      </c>
      <c r="H200">
        <f>Sales[[#This Row],[Turnover]]-Sales[[#This Row],[Cost]]</f>
        <v>72</v>
      </c>
      <c r="I200" s="45">
        <f>Sales[[#This Row],[Turnover]]*1000/Sales[[#This Row],[Quantity]]</f>
        <v>697.74919614147905</v>
      </c>
      <c r="J200" s="44">
        <f>Sales[[#This Row],[Quantity]]/SUM(Sales[Quantity])</f>
        <v>1.1290799813393213E-3</v>
      </c>
    </row>
    <row r="201" spans="1:10">
      <c r="A201" t="s">
        <v>207</v>
      </c>
      <c r="B201" t="s">
        <v>211</v>
      </c>
      <c r="C201" t="s">
        <v>16</v>
      </c>
      <c r="D201">
        <v>2019</v>
      </c>
      <c r="E201">
        <v>640</v>
      </c>
      <c r="F201">
        <v>444</v>
      </c>
      <c r="G201">
        <v>373</v>
      </c>
      <c r="H201">
        <f>Sales[[#This Row],[Turnover]]-Sales[[#This Row],[Cost]]</f>
        <v>71</v>
      </c>
      <c r="I201" s="45">
        <f>Sales[[#This Row],[Turnover]]*1000/Sales[[#This Row],[Quantity]]</f>
        <v>693.75</v>
      </c>
      <c r="J201" s="44">
        <f>Sales[[#This Row],[Quantity]]/SUM(Sales[Quantity])</f>
        <v>1.1617543216353144E-3</v>
      </c>
    </row>
    <row r="202" spans="1:10">
      <c r="A202" t="s">
        <v>207</v>
      </c>
      <c r="B202" t="s">
        <v>211</v>
      </c>
      <c r="C202" t="s">
        <v>14</v>
      </c>
      <c r="D202">
        <v>2019</v>
      </c>
      <c r="E202">
        <v>599</v>
      </c>
      <c r="F202">
        <v>418</v>
      </c>
      <c r="G202">
        <v>348</v>
      </c>
      <c r="H202">
        <f>Sales[[#This Row],[Turnover]]-Sales[[#This Row],[Cost]]</f>
        <v>70</v>
      </c>
      <c r="I202" s="45">
        <f>Sales[[#This Row],[Turnover]]*1000/Sales[[#This Row],[Quantity]]</f>
        <v>697.82971619365605</v>
      </c>
      <c r="J202" s="44">
        <f>Sales[[#This Row],[Quantity]]/SUM(Sales[Quantity])</f>
        <v>1.0873294354055521E-3</v>
      </c>
    </row>
    <row r="203" spans="1:10">
      <c r="A203" t="s">
        <v>207</v>
      </c>
      <c r="B203" t="s">
        <v>211</v>
      </c>
      <c r="C203" t="s">
        <v>13</v>
      </c>
      <c r="D203">
        <v>2019</v>
      </c>
      <c r="E203">
        <v>551</v>
      </c>
      <c r="F203">
        <v>388</v>
      </c>
      <c r="G203">
        <v>321</v>
      </c>
      <c r="H203">
        <f>Sales[[#This Row],[Turnover]]-Sales[[#This Row],[Cost]]</f>
        <v>67</v>
      </c>
      <c r="I203" s="45">
        <f>Sales[[#This Row],[Turnover]]*1000/Sales[[#This Row],[Quantity]]</f>
        <v>704.17422867513608</v>
      </c>
      <c r="J203" s="44">
        <f>Sales[[#This Row],[Quantity]]/SUM(Sales[Quantity])</f>
        <v>1.0001978612829035E-3</v>
      </c>
    </row>
    <row r="204" spans="1:10">
      <c r="A204" t="s">
        <v>207</v>
      </c>
      <c r="B204" t="s">
        <v>211</v>
      </c>
      <c r="C204" t="s">
        <v>11</v>
      </c>
      <c r="D204">
        <v>2019</v>
      </c>
      <c r="E204">
        <v>427</v>
      </c>
      <c r="F204">
        <v>297</v>
      </c>
      <c r="G204">
        <v>248</v>
      </c>
      <c r="H204">
        <f>Sales[[#This Row],[Turnover]]-Sales[[#This Row],[Cost]]</f>
        <v>49</v>
      </c>
      <c r="I204" s="45">
        <f>Sales[[#This Row],[Turnover]]*1000/Sales[[#This Row],[Quantity]]</f>
        <v>695.55035128805616</v>
      </c>
      <c r="J204" s="44">
        <f>Sales[[#This Row],[Quantity]]/SUM(Sales[Quantity])</f>
        <v>7.7510796146606131E-4</v>
      </c>
    </row>
    <row r="205" spans="1:10">
      <c r="A205" t="s">
        <v>207</v>
      </c>
      <c r="B205" t="s">
        <v>211</v>
      </c>
      <c r="C205" t="s">
        <v>10</v>
      </c>
      <c r="D205">
        <v>2019</v>
      </c>
      <c r="E205">
        <v>593</v>
      </c>
      <c r="F205">
        <v>356</v>
      </c>
      <c r="G205">
        <v>345</v>
      </c>
      <c r="H205">
        <f>Sales[[#This Row],[Turnover]]-Sales[[#This Row],[Cost]]</f>
        <v>11</v>
      </c>
      <c r="I205" s="45">
        <f>Sales[[#This Row],[Turnover]]*1000/Sales[[#This Row],[Quantity]]</f>
        <v>600.3372681281619</v>
      </c>
      <c r="J205" s="44">
        <f>Sales[[#This Row],[Quantity]]/SUM(Sales[Quantity])</f>
        <v>1.0764379886402211E-3</v>
      </c>
    </row>
    <row r="206" spans="1:10">
      <c r="A206" t="s">
        <v>207</v>
      </c>
      <c r="B206" t="s">
        <v>211</v>
      </c>
      <c r="C206" t="s">
        <v>9</v>
      </c>
      <c r="D206">
        <v>2019</v>
      </c>
      <c r="E206">
        <v>572</v>
      </c>
      <c r="F206">
        <v>341</v>
      </c>
      <c r="G206">
        <v>333</v>
      </c>
      <c r="H206">
        <f>Sales[[#This Row],[Turnover]]-Sales[[#This Row],[Cost]]</f>
        <v>8</v>
      </c>
      <c r="I206" s="45">
        <f>Sales[[#This Row],[Turnover]]*1000/Sales[[#This Row],[Quantity]]</f>
        <v>596.15384615384619</v>
      </c>
      <c r="J206" s="44">
        <f>Sales[[#This Row],[Quantity]]/SUM(Sales[Quantity])</f>
        <v>1.0383179249615622E-3</v>
      </c>
    </row>
    <row r="207" spans="1:10">
      <c r="A207" t="s">
        <v>207</v>
      </c>
      <c r="B207" t="s">
        <v>211</v>
      </c>
      <c r="C207" t="s">
        <v>8</v>
      </c>
      <c r="D207">
        <v>2019</v>
      </c>
      <c r="E207">
        <v>442</v>
      </c>
      <c r="F207">
        <v>266</v>
      </c>
      <c r="G207">
        <v>257</v>
      </c>
      <c r="H207">
        <f>Sales[[#This Row],[Turnover]]-Sales[[#This Row],[Cost]]</f>
        <v>9</v>
      </c>
      <c r="I207" s="45">
        <f>Sales[[#This Row],[Turnover]]*1000/Sales[[#This Row],[Quantity]]</f>
        <v>601.80995475113127</v>
      </c>
      <c r="J207" s="44">
        <f>Sales[[#This Row],[Quantity]]/SUM(Sales[Quantity])</f>
        <v>8.0233657837938904E-4</v>
      </c>
    </row>
    <row r="208" spans="1:10">
      <c r="A208" t="s">
        <v>207</v>
      </c>
      <c r="B208" t="s">
        <v>211</v>
      </c>
      <c r="C208" t="s">
        <v>7</v>
      </c>
      <c r="D208">
        <v>2019</v>
      </c>
      <c r="E208">
        <v>401</v>
      </c>
      <c r="F208">
        <v>242</v>
      </c>
      <c r="G208">
        <v>233</v>
      </c>
      <c r="H208">
        <f>Sales[[#This Row],[Turnover]]-Sales[[#This Row],[Cost]]</f>
        <v>9</v>
      </c>
      <c r="I208" s="45">
        <f>Sales[[#This Row],[Turnover]]*1000/Sales[[#This Row],[Quantity]]</f>
        <v>603.4912718204489</v>
      </c>
      <c r="J208" s="44">
        <f>Sales[[#This Row],[Quantity]]/SUM(Sales[Quantity])</f>
        <v>7.2791169214962671E-4</v>
      </c>
    </row>
    <row r="209" spans="1:10">
      <c r="A209" t="s">
        <v>207</v>
      </c>
      <c r="B209" t="s">
        <v>211</v>
      </c>
      <c r="C209" t="s">
        <v>6</v>
      </c>
      <c r="D209">
        <v>2019</v>
      </c>
      <c r="E209">
        <v>552</v>
      </c>
      <c r="F209">
        <v>328</v>
      </c>
      <c r="G209">
        <v>321</v>
      </c>
      <c r="H209">
        <f>Sales[[#This Row],[Turnover]]-Sales[[#This Row],[Cost]]</f>
        <v>7</v>
      </c>
      <c r="I209" s="45">
        <f>Sales[[#This Row],[Turnover]]*1000/Sales[[#This Row],[Quantity]]</f>
        <v>594.20289855072463</v>
      </c>
      <c r="J209" s="44">
        <f>Sales[[#This Row],[Quantity]]/SUM(Sales[Quantity])</f>
        <v>1.0020131024104588E-3</v>
      </c>
    </row>
    <row r="210" spans="1:10">
      <c r="A210" t="s">
        <v>207</v>
      </c>
      <c r="B210" t="s">
        <v>211</v>
      </c>
      <c r="C210" t="s">
        <v>5</v>
      </c>
      <c r="D210">
        <v>2019</v>
      </c>
      <c r="E210">
        <v>390</v>
      </c>
      <c r="F210">
        <v>236</v>
      </c>
      <c r="G210">
        <v>227</v>
      </c>
      <c r="H210">
        <f>Sales[[#This Row],[Turnover]]-Sales[[#This Row],[Cost]]</f>
        <v>9</v>
      </c>
      <c r="I210" s="45">
        <f>Sales[[#This Row],[Turnover]]*1000/Sales[[#This Row],[Quantity]]</f>
        <v>605.12820512820508</v>
      </c>
      <c r="J210" s="44">
        <f>Sales[[#This Row],[Quantity]]/SUM(Sales[Quantity])</f>
        <v>7.0794403974651973E-4</v>
      </c>
    </row>
    <row r="211" spans="1:10">
      <c r="A211" t="s">
        <v>207</v>
      </c>
      <c r="B211" t="s">
        <v>211</v>
      </c>
      <c r="C211" t="s">
        <v>4</v>
      </c>
      <c r="D211">
        <v>2019</v>
      </c>
      <c r="E211">
        <v>443</v>
      </c>
      <c r="F211">
        <v>263</v>
      </c>
      <c r="G211">
        <v>258</v>
      </c>
      <c r="H211">
        <f>Sales[[#This Row],[Turnover]]-Sales[[#This Row],[Cost]]</f>
        <v>5</v>
      </c>
      <c r="I211" s="45">
        <f>Sales[[#This Row],[Turnover]]*1000/Sales[[#This Row],[Quantity]]</f>
        <v>593.67945823927766</v>
      </c>
      <c r="J211" s="44">
        <f>Sales[[#This Row],[Quantity]]/SUM(Sales[Quantity])</f>
        <v>8.041518195069442E-4</v>
      </c>
    </row>
    <row r="212" spans="1:10">
      <c r="A212" t="s">
        <v>206</v>
      </c>
      <c r="B212" t="s">
        <v>211</v>
      </c>
      <c r="C212" t="s">
        <v>18</v>
      </c>
      <c r="D212">
        <v>2019</v>
      </c>
      <c r="E212">
        <v>450</v>
      </c>
      <c r="F212">
        <v>361</v>
      </c>
      <c r="G212">
        <v>271</v>
      </c>
      <c r="H212">
        <f>Sales[[#This Row],[Turnover]]-Sales[[#This Row],[Cost]]</f>
        <v>90</v>
      </c>
      <c r="I212" s="45">
        <f>Sales[[#This Row],[Turnover]]*1000/Sales[[#This Row],[Quantity]]</f>
        <v>802.22222222222217</v>
      </c>
      <c r="J212" s="44">
        <f>Sales[[#This Row],[Quantity]]/SUM(Sales[Quantity])</f>
        <v>8.1685850739983044E-4</v>
      </c>
    </row>
    <row r="213" spans="1:10">
      <c r="A213" t="s">
        <v>206</v>
      </c>
      <c r="B213" t="s">
        <v>211</v>
      </c>
      <c r="C213" t="s">
        <v>16</v>
      </c>
      <c r="D213">
        <v>2019</v>
      </c>
      <c r="E213">
        <v>405</v>
      </c>
      <c r="F213">
        <v>321</v>
      </c>
      <c r="G213">
        <v>244</v>
      </c>
      <c r="H213">
        <f>Sales[[#This Row],[Turnover]]-Sales[[#This Row],[Cost]]</f>
        <v>77</v>
      </c>
      <c r="I213" s="45">
        <f>Sales[[#This Row],[Turnover]]*1000/Sales[[#This Row],[Quantity]]</f>
        <v>792.59259259259261</v>
      </c>
      <c r="J213" s="44">
        <f>Sales[[#This Row],[Quantity]]/SUM(Sales[Quantity])</f>
        <v>7.3517265665984746E-4</v>
      </c>
    </row>
    <row r="214" spans="1:10">
      <c r="A214" t="s">
        <v>206</v>
      </c>
      <c r="B214" t="s">
        <v>211</v>
      </c>
      <c r="C214" t="s">
        <v>14</v>
      </c>
      <c r="D214">
        <v>2019</v>
      </c>
      <c r="E214">
        <v>343</v>
      </c>
      <c r="F214">
        <v>274</v>
      </c>
      <c r="G214">
        <v>207</v>
      </c>
      <c r="H214">
        <f>Sales[[#This Row],[Turnover]]-Sales[[#This Row],[Cost]]</f>
        <v>67</v>
      </c>
      <c r="I214" s="45">
        <f>Sales[[#This Row],[Turnover]]*1000/Sales[[#This Row],[Quantity]]</f>
        <v>798.8338192419825</v>
      </c>
      <c r="J214" s="44">
        <f>Sales[[#This Row],[Quantity]]/SUM(Sales[Quantity])</f>
        <v>6.2262770675142632E-4</v>
      </c>
    </row>
    <row r="215" spans="1:10">
      <c r="A215" t="s">
        <v>206</v>
      </c>
      <c r="B215" t="s">
        <v>211</v>
      </c>
      <c r="C215" t="s">
        <v>13</v>
      </c>
      <c r="D215">
        <v>2019</v>
      </c>
      <c r="E215">
        <v>384</v>
      </c>
      <c r="F215">
        <v>304</v>
      </c>
      <c r="G215">
        <v>231</v>
      </c>
      <c r="H215">
        <f>Sales[[#This Row],[Turnover]]-Sales[[#This Row],[Cost]]</f>
        <v>73</v>
      </c>
      <c r="I215" s="45">
        <f>Sales[[#This Row],[Turnover]]*1000/Sales[[#This Row],[Quantity]]</f>
        <v>791.66666666666663</v>
      </c>
      <c r="J215" s="44">
        <f>Sales[[#This Row],[Quantity]]/SUM(Sales[Quantity])</f>
        <v>6.9705259298118865E-4</v>
      </c>
    </row>
    <row r="216" spans="1:10">
      <c r="A216" t="s">
        <v>206</v>
      </c>
      <c r="B216" t="s">
        <v>211</v>
      </c>
      <c r="C216" t="s">
        <v>11</v>
      </c>
      <c r="D216">
        <v>2019</v>
      </c>
      <c r="E216">
        <v>374</v>
      </c>
      <c r="F216">
        <v>297</v>
      </c>
      <c r="G216">
        <v>225</v>
      </c>
      <c r="H216">
        <f>Sales[[#This Row],[Turnover]]-Sales[[#This Row],[Cost]]</f>
        <v>72</v>
      </c>
      <c r="I216" s="45">
        <f>Sales[[#This Row],[Turnover]]*1000/Sales[[#This Row],[Quantity]]</f>
        <v>794.11764705882354</v>
      </c>
      <c r="J216" s="44">
        <f>Sales[[#This Row],[Quantity]]/SUM(Sales[Quantity])</f>
        <v>6.7890018170563683E-4</v>
      </c>
    </row>
    <row r="217" spans="1:10">
      <c r="A217" t="s">
        <v>206</v>
      </c>
      <c r="B217" t="s">
        <v>211</v>
      </c>
      <c r="C217" t="s">
        <v>10</v>
      </c>
      <c r="D217">
        <v>2019</v>
      </c>
      <c r="E217">
        <v>416</v>
      </c>
      <c r="F217">
        <v>290</v>
      </c>
      <c r="G217">
        <v>250</v>
      </c>
      <c r="H217">
        <f>Sales[[#This Row],[Turnover]]-Sales[[#This Row],[Cost]]</f>
        <v>40</v>
      </c>
      <c r="I217" s="45">
        <f>Sales[[#This Row],[Turnover]]*1000/Sales[[#This Row],[Quantity]]</f>
        <v>697.11538461538464</v>
      </c>
      <c r="J217" s="44">
        <f>Sales[[#This Row],[Quantity]]/SUM(Sales[Quantity])</f>
        <v>7.5514030906295433E-4</v>
      </c>
    </row>
    <row r="218" spans="1:10">
      <c r="A218" t="s">
        <v>206</v>
      </c>
      <c r="B218" t="s">
        <v>211</v>
      </c>
      <c r="C218" t="s">
        <v>9</v>
      </c>
      <c r="D218">
        <v>2019</v>
      </c>
      <c r="E218">
        <v>443</v>
      </c>
      <c r="F218">
        <v>308</v>
      </c>
      <c r="G218">
        <v>267</v>
      </c>
      <c r="H218">
        <f>Sales[[#This Row],[Turnover]]-Sales[[#This Row],[Cost]]</f>
        <v>41</v>
      </c>
      <c r="I218" s="45">
        <f>Sales[[#This Row],[Turnover]]*1000/Sales[[#This Row],[Quantity]]</f>
        <v>695.25959367945825</v>
      </c>
      <c r="J218" s="44">
        <f>Sales[[#This Row],[Quantity]]/SUM(Sales[Quantity])</f>
        <v>8.041518195069442E-4</v>
      </c>
    </row>
    <row r="219" spans="1:10">
      <c r="A219" t="s">
        <v>206</v>
      </c>
      <c r="B219" t="s">
        <v>211</v>
      </c>
      <c r="C219" t="s">
        <v>8</v>
      </c>
      <c r="D219">
        <v>2019</v>
      </c>
      <c r="E219">
        <v>437</v>
      </c>
      <c r="F219">
        <v>304</v>
      </c>
      <c r="G219">
        <v>263</v>
      </c>
      <c r="H219">
        <f>Sales[[#This Row],[Turnover]]-Sales[[#This Row],[Cost]]</f>
        <v>41</v>
      </c>
      <c r="I219" s="45">
        <f>Sales[[#This Row],[Turnover]]*1000/Sales[[#This Row],[Quantity]]</f>
        <v>695.6521739130435</v>
      </c>
      <c r="J219" s="44">
        <f>Sales[[#This Row],[Quantity]]/SUM(Sales[Quantity])</f>
        <v>7.9326037274161313E-4</v>
      </c>
    </row>
    <row r="220" spans="1:10">
      <c r="A220" t="s">
        <v>206</v>
      </c>
      <c r="B220" t="s">
        <v>211</v>
      </c>
      <c r="C220" t="s">
        <v>7</v>
      </c>
      <c r="D220">
        <v>2019</v>
      </c>
      <c r="E220">
        <v>414</v>
      </c>
      <c r="F220">
        <v>288</v>
      </c>
      <c r="G220">
        <v>249</v>
      </c>
      <c r="H220">
        <f>Sales[[#This Row],[Turnover]]-Sales[[#This Row],[Cost]]</f>
        <v>39</v>
      </c>
      <c r="I220" s="45">
        <f>Sales[[#This Row],[Turnover]]*1000/Sales[[#This Row],[Quantity]]</f>
        <v>695.6521739130435</v>
      </c>
      <c r="J220" s="44">
        <f>Sales[[#This Row],[Quantity]]/SUM(Sales[Quantity])</f>
        <v>7.5150982680784401E-4</v>
      </c>
    </row>
    <row r="221" spans="1:10">
      <c r="A221" t="s">
        <v>206</v>
      </c>
      <c r="B221" t="s">
        <v>211</v>
      </c>
      <c r="C221" t="s">
        <v>6</v>
      </c>
      <c r="D221">
        <v>2019</v>
      </c>
      <c r="E221">
        <v>392</v>
      </c>
      <c r="F221">
        <v>274</v>
      </c>
      <c r="G221">
        <v>236</v>
      </c>
      <c r="H221">
        <f>Sales[[#This Row],[Turnover]]-Sales[[#This Row],[Cost]]</f>
        <v>38</v>
      </c>
      <c r="I221" s="45">
        <f>Sales[[#This Row],[Turnover]]*1000/Sales[[#This Row],[Quantity]]</f>
        <v>698.9795918367347</v>
      </c>
      <c r="J221" s="44">
        <f>Sales[[#This Row],[Quantity]]/SUM(Sales[Quantity])</f>
        <v>7.1157452200163005E-4</v>
      </c>
    </row>
    <row r="222" spans="1:10">
      <c r="A222" t="s">
        <v>206</v>
      </c>
      <c r="B222" t="s">
        <v>211</v>
      </c>
      <c r="C222" t="s">
        <v>5</v>
      </c>
      <c r="D222">
        <v>2019</v>
      </c>
      <c r="E222">
        <v>393</v>
      </c>
      <c r="F222">
        <v>276</v>
      </c>
      <c r="G222">
        <v>237</v>
      </c>
      <c r="H222">
        <f>Sales[[#This Row],[Turnover]]-Sales[[#This Row],[Cost]]</f>
        <v>39</v>
      </c>
      <c r="I222" s="45">
        <f>Sales[[#This Row],[Turnover]]*1000/Sales[[#This Row],[Quantity]]</f>
        <v>702.29007633587787</v>
      </c>
      <c r="J222" s="44">
        <f>Sales[[#This Row],[Quantity]]/SUM(Sales[Quantity])</f>
        <v>7.1338976312918531E-4</v>
      </c>
    </row>
    <row r="223" spans="1:10">
      <c r="A223" t="s">
        <v>206</v>
      </c>
      <c r="B223" t="s">
        <v>211</v>
      </c>
      <c r="C223" t="s">
        <v>4</v>
      </c>
      <c r="D223">
        <v>2019</v>
      </c>
      <c r="E223">
        <v>357</v>
      </c>
      <c r="F223">
        <v>252</v>
      </c>
      <c r="G223">
        <v>215</v>
      </c>
      <c r="H223">
        <f>Sales[[#This Row],[Turnover]]-Sales[[#This Row],[Cost]]</f>
        <v>37</v>
      </c>
      <c r="I223" s="45">
        <f>Sales[[#This Row],[Turnover]]*1000/Sales[[#This Row],[Quantity]]</f>
        <v>705.88235294117646</v>
      </c>
      <c r="J223" s="44">
        <f>Sales[[#This Row],[Quantity]]/SUM(Sales[Quantity])</f>
        <v>6.4804108253719878E-4</v>
      </c>
    </row>
    <row r="224" spans="1:10">
      <c r="A224" t="s">
        <v>204</v>
      </c>
      <c r="B224" t="s">
        <v>211</v>
      </c>
      <c r="C224" t="s">
        <v>18</v>
      </c>
      <c r="D224">
        <v>2019</v>
      </c>
      <c r="E224">
        <v>356</v>
      </c>
      <c r="F224">
        <v>534</v>
      </c>
      <c r="G224">
        <v>432</v>
      </c>
      <c r="H224">
        <f>Sales[[#This Row],[Turnover]]-Sales[[#This Row],[Cost]]</f>
        <v>102</v>
      </c>
      <c r="I224" s="45">
        <f>Sales[[#This Row],[Turnover]]*1000/Sales[[#This Row],[Quantity]]</f>
        <v>1500</v>
      </c>
      <c r="J224" s="44">
        <f>Sales[[#This Row],[Quantity]]/SUM(Sales[Quantity])</f>
        <v>6.4622584140964362E-4</v>
      </c>
    </row>
    <row r="225" spans="1:10">
      <c r="A225" t="s">
        <v>204</v>
      </c>
      <c r="B225" t="s">
        <v>211</v>
      </c>
      <c r="C225" t="s">
        <v>16</v>
      </c>
      <c r="D225">
        <v>2019</v>
      </c>
      <c r="E225">
        <v>295</v>
      </c>
      <c r="F225">
        <v>444</v>
      </c>
      <c r="G225">
        <v>357</v>
      </c>
      <c r="H225">
        <f>Sales[[#This Row],[Turnover]]-Sales[[#This Row],[Cost]]</f>
        <v>87</v>
      </c>
      <c r="I225" s="45">
        <f>Sales[[#This Row],[Turnover]]*1000/Sales[[#This Row],[Quantity]]</f>
        <v>1505.0847457627119</v>
      </c>
      <c r="J225" s="44">
        <f>Sales[[#This Row],[Quantity]]/SUM(Sales[Quantity])</f>
        <v>5.3549613262877775E-4</v>
      </c>
    </row>
    <row r="226" spans="1:10">
      <c r="A226" t="s">
        <v>204</v>
      </c>
      <c r="B226" t="s">
        <v>211</v>
      </c>
      <c r="C226" t="s">
        <v>14</v>
      </c>
      <c r="D226">
        <v>2019</v>
      </c>
      <c r="E226">
        <v>271</v>
      </c>
      <c r="F226">
        <v>406</v>
      </c>
      <c r="G226">
        <v>328</v>
      </c>
      <c r="H226">
        <f>Sales[[#This Row],[Turnover]]-Sales[[#This Row],[Cost]]</f>
        <v>78</v>
      </c>
      <c r="I226" s="45">
        <f>Sales[[#This Row],[Turnover]]*1000/Sales[[#This Row],[Quantity]]</f>
        <v>1498.1549815498156</v>
      </c>
      <c r="J226" s="44">
        <f>Sales[[#This Row],[Quantity]]/SUM(Sales[Quantity])</f>
        <v>4.9193034556745347E-4</v>
      </c>
    </row>
    <row r="227" spans="1:10">
      <c r="A227" t="s">
        <v>204</v>
      </c>
      <c r="B227" t="s">
        <v>211</v>
      </c>
      <c r="C227" t="s">
        <v>13</v>
      </c>
      <c r="D227">
        <v>2019</v>
      </c>
      <c r="E227">
        <v>254</v>
      </c>
      <c r="F227">
        <v>384</v>
      </c>
      <c r="G227">
        <v>307</v>
      </c>
      <c r="H227">
        <f>Sales[[#This Row],[Turnover]]-Sales[[#This Row],[Cost]]</f>
        <v>77</v>
      </c>
      <c r="I227" s="45">
        <f>Sales[[#This Row],[Turnover]]*1000/Sales[[#This Row],[Quantity]]</f>
        <v>1511.8110236220473</v>
      </c>
      <c r="J227" s="44">
        <f>Sales[[#This Row],[Quantity]]/SUM(Sales[Quantity])</f>
        <v>4.6107124639901541E-4</v>
      </c>
    </row>
    <row r="228" spans="1:10">
      <c r="A228" t="s">
        <v>204</v>
      </c>
      <c r="B228" t="s">
        <v>211</v>
      </c>
      <c r="C228" t="s">
        <v>11</v>
      </c>
      <c r="D228">
        <v>2019</v>
      </c>
      <c r="E228">
        <v>267</v>
      </c>
      <c r="F228">
        <v>405</v>
      </c>
      <c r="G228">
        <v>324</v>
      </c>
      <c r="H228">
        <f>Sales[[#This Row],[Turnover]]-Sales[[#This Row],[Cost]]</f>
        <v>81</v>
      </c>
      <c r="I228" s="45">
        <f>Sales[[#This Row],[Turnover]]*1000/Sales[[#This Row],[Quantity]]</f>
        <v>1516.8539325842696</v>
      </c>
      <c r="J228" s="44">
        <f>Sales[[#This Row],[Quantity]]/SUM(Sales[Quantity])</f>
        <v>4.8466938105723271E-4</v>
      </c>
    </row>
    <row r="229" spans="1:10">
      <c r="A229" t="s">
        <v>204</v>
      </c>
      <c r="B229" t="s">
        <v>211</v>
      </c>
      <c r="C229" t="s">
        <v>10</v>
      </c>
      <c r="D229">
        <v>2019</v>
      </c>
      <c r="E229">
        <v>259</v>
      </c>
      <c r="F229">
        <v>387</v>
      </c>
      <c r="G229">
        <v>313</v>
      </c>
      <c r="H229">
        <f>Sales[[#This Row],[Turnover]]-Sales[[#This Row],[Cost]]</f>
        <v>74</v>
      </c>
      <c r="I229" s="45">
        <f>Sales[[#This Row],[Turnover]]*1000/Sales[[#This Row],[Quantity]]</f>
        <v>1494.2084942084941</v>
      </c>
      <c r="J229" s="44">
        <f>Sales[[#This Row],[Quantity]]/SUM(Sales[Quantity])</f>
        <v>4.7014745203679132E-4</v>
      </c>
    </row>
    <row r="230" spans="1:10">
      <c r="A230" t="s">
        <v>204</v>
      </c>
      <c r="B230" t="s">
        <v>211</v>
      </c>
      <c r="C230" t="s">
        <v>9</v>
      </c>
      <c r="D230">
        <v>2019</v>
      </c>
      <c r="E230">
        <v>233</v>
      </c>
      <c r="F230">
        <v>350</v>
      </c>
      <c r="G230">
        <v>283</v>
      </c>
      <c r="H230">
        <f>Sales[[#This Row],[Turnover]]-Sales[[#This Row],[Cost]]</f>
        <v>67</v>
      </c>
      <c r="I230" s="45">
        <f>Sales[[#This Row],[Turnover]]*1000/Sales[[#This Row],[Quantity]]</f>
        <v>1502.145922746781</v>
      </c>
      <c r="J230" s="44">
        <f>Sales[[#This Row],[Quantity]]/SUM(Sales[Quantity])</f>
        <v>4.2295118272035666E-4</v>
      </c>
    </row>
    <row r="231" spans="1:10">
      <c r="A231" t="s">
        <v>203</v>
      </c>
      <c r="B231" t="s">
        <v>211</v>
      </c>
      <c r="C231" t="s">
        <v>18</v>
      </c>
      <c r="D231">
        <v>2019</v>
      </c>
      <c r="E231">
        <v>258</v>
      </c>
      <c r="F231">
        <v>906</v>
      </c>
      <c r="G231">
        <v>313</v>
      </c>
      <c r="H231">
        <f>Sales[[#This Row],[Turnover]]-Sales[[#This Row],[Cost]]</f>
        <v>593</v>
      </c>
      <c r="I231" s="45">
        <f>Sales[[#This Row],[Turnover]]*1000/Sales[[#This Row],[Quantity]]</f>
        <v>3511.6279069767443</v>
      </c>
      <c r="J231" s="44">
        <f>Sales[[#This Row],[Quantity]]/SUM(Sales[Quantity])</f>
        <v>4.6833221090923611E-4</v>
      </c>
    </row>
    <row r="232" spans="1:10">
      <c r="A232" t="s">
        <v>203</v>
      </c>
      <c r="B232" t="s">
        <v>211</v>
      </c>
      <c r="C232" t="s">
        <v>16</v>
      </c>
      <c r="D232">
        <v>2019</v>
      </c>
      <c r="E232">
        <v>232</v>
      </c>
      <c r="F232">
        <v>804</v>
      </c>
      <c r="G232">
        <v>281</v>
      </c>
      <c r="H232">
        <f>Sales[[#This Row],[Turnover]]-Sales[[#This Row],[Cost]]</f>
        <v>523</v>
      </c>
      <c r="I232" s="45">
        <f>Sales[[#This Row],[Turnover]]*1000/Sales[[#This Row],[Quantity]]</f>
        <v>3465.5172413793102</v>
      </c>
      <c r="J232" s="44">
        <f>Sales[[#This Row],[Quantity]]/SUM(Sales[Quantity])</f>
        <v>4.211359415928015E-4</v>
      </c>
    </row>
    <row r="233" spans="1:10">
      <c r="A233" t="s">
        <v>203</v>
      </c>
      <c r="B233" t="s">
        <v>211</v>
      </c>
      <c r="C233" t="s">
        <v>14</v>
      </c>
      <c r="D233">
        <v>2019</v>
      </c>
      <c r="E233">
        <v>216</v>
      </c>
      <c r="F233">
        <v>749</v>
      </c>
      <c r="G233">
        <v>262</v>
      </c>
      <c r="H233">
        <f>Sales[[#This Row],[Turnover]]-Sales[[#This Row],[Cost]]</f>
        <v>487</v>
      </c>
      <c r="I233" s="45">
        <f>Sales[[#This Row],[Turnover]]*1000/Sales[[#This Row],[Quantity]]</f>
        <v>3467.5925925925926</v>
      </c>
      <c r="J233" s="44">
        <f>Sales[[#This Row],[Quantity]]/SUM(Sales[Quantity])</f>
        <v>3.9209208355191861E-4</v>
      </c>
    </row>
    <row r="234" spans="1:10">
      <c r="A234" t="s">
        <v>203</v>
      </c>
      <c r="B234" t="s">
        <v>211</v>
      </c>
      <c r="C234" t="s">
        <v>13</v>
      </c>
      <c r="D234">
        <v>2019</v>
      </c>
      <c r="E234">
        <v>215</v>
      </c>
      <c r="F234">
        <v>756</v>
      </c>
      <c r="G234">
        <v>261</v>
      </c>
      <c r="H234">
        <f>Sales[[#This Row],[Turnover]]-Sales[[#This Row],[Cost]]</f>
        <v>495</v>
      </c>
      <c r="I234" s="45">
        <f>Sales[[#This Row],[Turnover]]*1000/Sales[[#This Row],[Quantity]]</f>
        <v>3516.2790697674418</v>
      </c>
      <c r="J234" s="44">
        <f>Sales[[#This Row],[Quantity]]/SUM(Sales[Quantity])</f>
        <v>3.9027684242436345E-4</v>
      </c>
    </row>
    <row r="235" spans="1:10">
      <c r="A235" t="s">
        <v>203</v>
      </c>
      <c r="B235" t="s">
        <v>211</v>
      </c>
      <c r="C235" t="s">
        <v>11</v>
      </c>
      <c r="D235">
        <v>2019</v>
      </c>
      <c r="E235">
        <v>214</v>
      </c>
      <c r="F235">
        <v>741</v>
      </c>
      <c r="G235">
        <v>260</v>
      </c>
      <c r="H235">
        <f>Sales[[#This Row],[Turnover]]-Sales[[#This Row],[Cost]]</f>
        <v>481</v>
      </c>
      <c r="I235" s="45">
        <f>Sales[[#This Row],[Turnover]]*1000/Sales[[#This Row],[Quantity]]</f>
        <v>3462.6168224299067</v>
      </c>
      <c r="J235" s="44">
        <f>Sales[[#This Row],[Quantity]]/SUM(Sales[Quantity])</f>
        <v>3.8846160129680824E-4</v>
      </c>
    </row>
    <row r="236" spans="1:10">
      <c r="A236" t="s">
        <v>203</v>
      </c>
      <c r="B236" t="s">
        <v>211</v>
      </c>
      <c r="C236" t="s">
        <v>10</v>
      </c>
      <c r="D236">
        <v>2019</v>
      </c>
      <c r="E236">
        <v>216</v>
      </c>
      <c r="F236">
        <v>761</v>
      </c>
      <c r="G236">
        <v>262</v>
      </c>
      <c r="H236">
        <f>Sales[[#This Row],[Turnover]]-Sales[[#This Row],[Cost]]</f>
        <v>499</v>
      </c>
      <c r="I236" s="45">
        <f>Sales[[#This Row],[Turnover]]*1000/Sales[[#This Row],[Quantity]]</f>
        <v>3523.1481481481483</v>
      </c>
      <c r="J236" s="44">
        <f>Sales[[#This Row],[Quantity]]/SUM(Sales[Quantity])</f>
        <v>3.9209208355191861E-4</v>
      </c>
    </row>
    <row r="237" spans="1:10">
      <c r="A237" t="s">
        <v>203</v>
      </c>
      <c r="B237" t="s">
        <v>211</v>
      </c>
      <c r="C237" t="s">
        <v>9</v>
      </c>
      <c r="D237">
        <v>2019</v>
      </c>
      <c r="E237">
        <v>222</v>
      </c>
      <c r="F237">
        <v>770</v>
      </c>
      <c r="G237">
        <v>269</v>
      </c>
      <c r="H237">
        <f>Sales[[#This Row],[Turnover]]-Sales[[#This Row],[Cost]]</f>
        <v>501</v>
      </c>
      <c r="I237" s="45">
        <f>Sales[[#This Row],[Turnover]]*1000/Sales[[#This Row],[Quantity]]</f>
        <v>3468.4684684684685</v>
      </c>
      <c r="J237" s="44">
        <f>Sales[[#This Row],[Quantity]]/SUM(Sales[Quantity])</f>
        <v>4.0298353031724968E-4</v>
      </c>
    </row>
    <row r="238" spans="1:10">
      <c r="A238" t="s">
        <v>203</v>
      </c>
      <c r="B238" t="s">
        <v>211</v>
      </c>
      <c r="C238" t="s">
        <v>8</v>
      </c>
      <c r="D238">
        <v>2019</v>
      </c>
      <c r="E238">
        <v>180</v>
      </c>
      <c r="F238">
        <v>637</v>
      </c>
      <c r="G238">
        <v>219</v>
      </c>
      <c r="H238">
        <f>Sales[[#This Row],[Turnover]]-Sales[[#This Row],[Cost]]</f>
        <v>418</v>
      </c>
      <c r="I238" s="45">
        <f>Sales[[#This Row],[Turnover]]*1000/Sales[[#This Row],[Quantity]]</f>
        <v>3538.8888888888887</v>
      </c>
      <c r="J238" s="44">
        <f>Sales[[#This Row],[Quantity]]/SUM(Sales[Quantity])</f>
        <v>3.2674340295993219E-4</v>
      </c>
    </row>
    <row r="239" spans="1:10">
      <c r="A239" t="s">
        <v>203</v>
      </c>
      <c r="B239" t="s">
        <v>211</v>
      </c>
      <c r="C239" t="s">
        <v>7</v>
      </c>
      <c r="D239">
        <v>2019</v>
      </c>
      <c r="E239">
        <v>149</v>
      </c>
      <c r="F239">
        <v>521</v>
      </c>
      <c r="G239">
        <v>181</v>
      </c>
      <c r="H239">
        <f>Sales[[#This Row],[Turnover]]-Sales[[#This Row],[Cost]]</f>
        <v>340</v>
      </c>
      <c r="I239" s="45">
        <f>Sales[[#This Row],[Turnover]]*1000/Sales[[#This Row],[Quantity]]</f>
        <v>3496.6442953020132</v>
      </c>
      <c r="J239" s="44">
        <f>Sales[[#This Row],[Quantity]]/SUM(Sales[Quantity])</f>
        <v>2.7047092800572162E-4</v>
      </c>
    </row>
    <row r="240" spans="1:10">
      <c r="A240" t="s">
        <v>203</v>
      </c>
      <c r="B240" t="s">
        <v>211</v>
      </c>
      <c r="C240" t="s">
        <v>6</v>
      </c>
      <c r="D240">
        <v>2019</v>
      </c>
      <c r="E240">
        <v>144</v>
      </c>
      <c r="F240">
        <v>508</v>
      </c>
      <c r="G240">
        <v>175</v>
      </c>
      <c r="H240">
        <f>Sales[[#This Row],[Turnover]]-Sales[[#This Row],[Cost]]</f>
        <v>333</v>
      </c>
      <c r="I240" s="45">
        <f>Sales[[#This Row],[Turnover]]*1000/Sales[[#This Row],[Quantity]]</f>
        <v>3527.7777777777778</v>
      </c>
      <c r="J240" s="44">
        <f>Sales[[#This Row],[Quantity]]/SUM(Sales[Quantity])</f>
        <v>2.6139472236794576E-4</v>
      </c>
    </row>
    <row r="241" spans="1:10">
      <c r="A241" t="s">
        <v>205</v>
      </c>
      <c r="B241" t="s">
        <v>211</v>
      </c>
      <c r="C241" t="s">
        <v>18</v>
      </c>
      <c r="D241">
        <v>2019</v>
      </c>
      <c r="E241">
        <v>183</v>
      </c>
      <c r="F241">
        <v>754</v>
      </c>
      <c r="G241">
        <v>262</v>
      </c>
      <c r="H241">
        <f>Sales[[#This Row],[Turnover]]-Sales[[#This Row],[Cost]]</f>
        <v>492</v>
      </c>
      <c r="I241" s="45">
        <f>Sales[[#This Row],[Turnover]]*1000/Sales[[#This Row],[Quantity]]</f>
        <v>4120.2185792349728</v>
      </c>
      <c r="J241" s="44">
        <f>Sales[[#This Row],[Quantity]]/SUM(Sales[Quantity])</f>
        <v>3.3218912634259772E-4</v>
      </c>
    </row>
    <row r="242" spans="1:10">
      <c r="A242" t="s">
        <v>205</v>
      </c>
      <c r="B242" t="s">
        <v>211</v>
      </c>
      <c r="C242" t="s">
        <v>16</v>
      </c>
      <c r="D242">
        <v>2019</v>
      </c>
      <c r="E242">
        <v>195</v>
      </c>
      <c r="F242">
        <v>800</v>
      </c>
      <c r="G242">
        <v>280</v>
      </c>
      <c r="H242">
        <f>Sales[[#This Row],[Turnover]]-Sales[[#This Row],[Cost]]</f>
        <v>520</v>
      </c>
      <c r="I242" s="45">
        <f>Sales[[#This Row],[Turnover]]*1000/Sales[[#This Row],[Quantity]]</f>
        <v>4102.5641025641025</v>
      </c>
      <c r="J242" s="44">
        <f>Sales[[#This Row],[Quantity]]/SUM(Sales[Quantity])</f>
        <v>3.5397201987325986E-4</v>
      </c>
    </row>
    <row r="243" spans="1:10">
      <c r="A243" t="s">
        <v>205</v>
      </c>
      <c r="B243" t="s">
        <v>211</v>
      </c>
      <c r="C243" t="s">
        <v>14</v>
      </c>
      <c r="D243">
        <v>2019</v>
      </c>
      <c r="E243">
        <v>202</v>
      </c>
      <c r="F243">
        <v>831</v>
      </c>
      <c r="G243">
        <v>289</v>
      </c>
      <c r="H243">
        <f>Sales[[#This Row],[Turnover]]-Sales[[#This Row],[Cost]]</f>
        <v>542</v>
      </c>
      <c r="I243" s="45">
        <f>Sales[[#This Row],[Turnover]]*1000/Sales[[#This Row],[Quantity]]</f>
        <v>4113.8613861386139</v>
      </c>
      <c r="J243" s="44">
        <f>Sales[[#This Row],[Quantity]]/SUM(Sales[Quantity])</f>
        <v>3.6667870776614609E-4</v>
      </c>
    </row>
    <row r="244" spans="1:10">
      <c r="A244" t="s">
        <v>205</v>
      </c>
      <c r="B244" t="s">
        <v>211</v>
      </c>
      <c r="C244" t="s">
        <v>13</v>
      </c>
      <c r="D244">
        <v>2019</v>
      </c>
      <c r="E244">
        <v>164</v>
      </c>
      <c r="F244">
        <v>676</v>
      </c>
      <c r="G244">
        <v>234</v>
      </c>
      <c r="H244">
        <f>Sales[[#This Row],[Turnover]]-Sales[[#This Row],[Cost]]</f>
        <v>442</v>
      </c>
      <c r="I244" s="45">
        <f>Sales[[#This Row],[Turnover]]*1000/Sales[[#This Row],[Quantity]]</f>
        <v>4121.9512195121952</v>
      </c>
      <c r="J244" s="44">
        <f>Sales[[#This Row],[Quantity]]/SUM(Sales[Quantity])</f>
        <v>2.9769954491904935E-4</v>
      </c>
    </row>
    <row r="245" spans="1:10">
      <c r="A245" t="s">
        <v>205</v>
      </c>
      <c r="B245" t="s">
        <v>211</v>
      </c>
      <c r="C245" t="s">
        <v>11</v>
      </c>
      <c r="D245">
        <v>2019</v>
      </c>
      <c r="E245">
        <v>192</v>
      </c>
      <c r="F245">
        <v>781</v>
      </c>
      <c r="G245">
        <v>275</v>
      </c>
      <c r="H245">
        <f>Sales[[#This Row],[Turnover]]-Sales[[#This Row],[Cost]]</f>
        <v>506</v>
      </c>
      <c r="I245" s="45">
        <f>Sales[[#This Row],[Turnover]]*1000/Sales[[#This Row],[Quantity]]</f>
        <v>4067.7083333333335</v>
      </c>
      <c r="J245" s="44">
        <f>Sales[[#This Row],[Quantity]]/SUM(Sales[Quantity])</f>
        <v>3.4852629649059433E-4</v>
      </c>
    </row>
    <row r="246" spans="1:10">
      <c r="A246" t="s">
        <v>205</v>
      </c>
      <c r="B246" t="s">
        <v>211</v>
      </c>
      <c r="C246" t="s">
        <v>10</v>
      </c>
      <c r="D246">
        <v>2019</v>
      </c>
      <c r="E246">
        <v>192</v>
      </c>
      <c r="F246">
        <v>786</v>
      </c>
      <c r="G246">
        <v>275</v>
      </c>
      <c r="H246">
        <f>Sales[[#This Row],[Turnover]]-Sales[[#This Row],[Cost]]</f>
        <v>511</v>
      </c>
      <c r="I246" s="45">
        <f>Sales[[#This Row],[Turnover]]*1000/Sales[[#This Row],[Quantity]]</f>
        <v>4093.75</v>
      </c>
      <c r="J246" s="44">
        <f>Sales[[#This Row],[Quantity]]/SUM(Sales[Quantity])</f>
        <v>3.4852629649059433E-4</v>
      </c>
    </row>
    <row r="247" spans="1:10">
      <c r="A247" t="s">
        <v>205</v>
      </c>
      <c r="B247" t="s">
        <v>211</v>
      </c>
      <c r="C247" t="s">
        <v>9</v>
      </c>
      <c r="D247">
        <v>2019</v>
      </c>
      <c r="E247">
        <v>179</v>
      </c>
      <c r="F247">
        <v>730</v>
      </c>
      <c r="G247">
        <v>256</v>
      </c>
      <c r="H247">
        <f>Sales[[#This Row],[Turnover]]-Sales[[#This Row],[Cost]]</f>
        <v>474</v>
      </c>
      <c r="I247" s="45">
        <f>Sales[[#This Row],[Turnover]]*1000/Sales[[#This Row],[Quantity]]</f>
        <v>4078.2122905027932</v>
      </c>
      <c r="J247" s="44">
        <f>Sales[[#This Row],[Quantity]]/SUM(Sales[Quantity])</f>
        <v>3.2492816183237702E-4</v>
      </c>
    </row>
    <row r="248" spans="1:10">
      <c r="A248" t="s">
        <v>205</v>
      </c>
      <c r="B248" t="s">
        <v>211</v>
      </c>
      <c r="C248" t="s">
        <v>8</v>
      </c>
      <c r="D248">
        <v>2019</v>
      </c>
      <c r="E248">
        <v>163</v>
      </c>
      <c r="F248">
        <v>664</v>
      </c>
      <c r="G248">
        <v>233</v>
      </c>
      <c r="H248">
        <f>Sales[[#This Row],[Turnover]]-Sales[[#This Row],[Cost]]</f>
        <v>431</v>
      </c>
      <c r="I248" s="45">
        <f>Sales[[#This Row],[Turnover]]*1000/Sales[[#This Row],[Quantity]]</f>
        <v>4073.6196319018404</v>
      </c>
      <c r="J248" s="44">
        <f>Sales[[#This Row],[Quantity]]/SUM(Sales[Quantity])</f>
        <v>2.9588430379149413E-4</v>
      </c>
    </row>
    <row r="249" spans="1:10">
      <c r="A249" t="s">
        <v>205</v>
      </c>
      <c r="B249" t="s">
        <v>211</v>
      </c>
      <c r="C249" t="s">
        <v>7</v>
      </c>
      <c r="D249">
        <v>2019</v>
      </c>
      <c r="E249">
        <v>172</v>
      </c>
      <c r="F249">
        <v>702</v>
      </c>
      <c r="G249">
        <v>246</v>
      </c>
      <c r="H249">
        <f>Sales[[#This Row],[Turnover]]-Sales[[#This Row],[Cost]]</f>
        <v>456</v>
      </c>
      <c r="I249" s="45">
        <f>Sales[[#This Row],[Turnover]]*1000/Sales[[#This Row],[Quantity]]</f>
        <v>4081.3953488372094</v>
      </c>
      <c r="J249" s="44">
        <f>Sales[[#This Row],[Quantity]]/SUM(Sales[Quantity])</f>
        <v>3.1222147393949074E-4</v>
      </c>
    </row>
    <row r="250" spans="1:10">
      <c r="A250" t="s">
        <v>205</v>
      </c>
      <c r="B250" t="s">
        <v>211</v>
      </c>
      <c r="C250" t="s">
        <v>6</v>
      </c>
      <c r="D250">
        <v>2019</v>
      </c>
      <c r="E250">
        <v>172</v>
      </c>
      <c r="F250">
        <v>701</v>
      </c>
      <c r="G250">
        <v>246</v>
      </c>
      <c r="H250">
        <f>Sales[[#This Row],[Turnover]]-Sales[[#This Row],[Cost]]</f>
        <v>455</v>
      </c>
      <c r="I250" s="45">
        <f>Sales[[#This Row],[Turnover]]*1000/Sales[[#This Row],[Quantity]]</f>
        <v>4075.5813953488373</v>
      </c>
      <c r="J250" s="44">
        <f>Sales[[#This Row],[Quantity]]/SUM(Sales[Quantity])</f>
        <v>3.1222147393949074E-4</v>
      </c>
    </row>
    <row r="251" spans="1:10">
      <c r="A251" t="s">
        <v>207</v>
      </c>
      <c r="B251" t="s">
        <v>211</v>
      </c>
      <c r="C251" t="s">
        <v>18</v>
      </c>
      <c r="D251">
        <v>2020</v>
      </c>
      <c r="E251">
        <v>423</v>
      </c>
      <c r="F251">
        <v>253</v>
      </c>
      <c r="G251">
        <v>246</v>
      </c>
      <c r="H251">
        <f>Sales[[#This Row],[Turnover]]-Sales[[#This Row],[Cost]]</f>
        <v>7</v>
      </c>
      <c r="I251" s="45">
        <f>Sales[[#This Row],[Turnover]]*1000/Sales[[#This Row],[Quantity]]</f>
        <v>598.10874704491721</v>
      </c>
      <c r="J251" s="44">
        <f>Sales[[#This Row],[Quantity]]/SUM(Sales[Quantity])</f>
        <v>7.6784699695584067E-4</v>
      </c>
    </row>
    <row r="252" spans="1:10">
      <c r="A252" t="s">
        <v>207</v>
      </c>
      <c r="B252" t="s">
        <v>211</v>
      </c>
      <c r="C252" t="s">
        <v>16</v>
      </c>
      <c r="D252">
        <v>2020</v>
      </c>
      <c r="E252">
        <v>441</v>
      </c>
      <c r="F252">
        <v>263</v>
      </c>
      <c r="G252">
        <v>256</v>
      </c>
      <c r="H252">
        <f>Sales[[#This Row],[Turnover]]-Sales[[#This Row],[Cost]]</f>
        <v>7</v>
      </c>
      <c r="I252" s="45">
        <f>Sales[[#This Row],[Turnover]]*1000/Sales[[#This Row],[Quantity]]</f>
        <v>596.37188208616783</v>
      </c>
      <c r="J252" s="44">
        <f>Sales[[#This Row],[Quantity]]/SUM(Sales[Quantity])</f>
        <v>8.0052133725183388E-4</v>
      </c>
    </row>
    <row r="253" spans="1:10">
      <c r="A253" t="s">
        <v>207</v>
      </c>
      <c r="B253" t="s">
        <v>211</v>
      </c>
      <c r="C253" t="s">
        <v>14</v>
      </c>
      <c r="D253">
        <v>2020</v>
      </c>
      <c r="E253">
        <v>453</v>
      </c>
      <c r="F253">
        <v>273</v>
      </c>
      <c r="G253">
        <v>264</v>
      </c>
      <c r="H253">
        <f>Sales[[#This Row],[Turnover]]-Sales[[#This Row],[Cost]]</f>
        <v>9</v>
      </c>
      <c r="I253" s="45">
        <f>Sales[[#This Row],[Turnover]]*1000/Sales[[#This Row],[Quantity]]</f>
        <v>602.64900662251659</v>
      </c>
      <c r="J253" s="44">
        <f>Sales[[#This Row],[Quantity]]/SUM(Sales[Quantity])</f>
        <v>8.2230423078249603E-4</v>
      </c>
    </row>
    <row r="254" spans="1:10">
      <c r="A254" t="s">
        <v>207</v>
      </c>
      <c r="B254" t="s">
        <v>211</v>
      </c>
      <c r="C254" t="s">
        <v>13</v>
      </c>
      <c r="D254">
        <v>2020</v>
      </c>
      <c r="E254">
        <v>362</v>
      </c>
      <c r="F254">
        <v>216</v>
      </c>
      <c r="G254">
        <v>211</v>
      </c>
      <c r="H254">
        <f>Sales[[#This Row],[Turnover]]-Sales[[#This Row],[Cost]]</f>
        <v>5</v>
      </c>
      <c r="I254" s="45">
        <f>Sales[[#This Row],[Turnover]]*1000/Sales[[#This Row],[Quantity]]</f>
        <v>596.68508287292821</v>
      </c>
      <c r="J254" s="44">
        <f>Sales[[#This Row],[Quantity]]/SUM(Sales[Quantity])</f>
        <v>6.5711728817497469E-4</v>
      </c>
    </row>
    <row r="255" spans="1:10">
      <c r="A255" t="s">
        <v>207</v>
      </c>
      <c r="B255" t="s">
        <v>211</v>
      </c>
      <c r="C255" t="s">
        <v>11</v>
      </c>
      <c r="D255">
        <v>2020</v>
      </c>
      <c r="E255">
        <v>335</v>
      </c>
      <c r="F255">
        <v>199</v>
      </c>
      <c r="G255">
        <v>195</v>
      </c>
      <c r="H255">
        <f>Sales[[#This Row],[Turnover]]-Sales[[#This Row],[Cost]]</f>
        <v>4</v>
      </c>
      <c r="I255" s="45">
        <f>Sales[[#This Row],[Turnover]]*1000/Sales[[#This Row],[Quantity]]</f>
        <v>594.02985074626861</v>
      </c>
      <c r="J255" s="44">
        <f>Sales[[#This Row],[Quantity]]/SUM(Sales[Quantity])</f>
        <v>6.0810577773098493E-4</v>
      </c>
    </row>
    <row r="256" spans="1:10">
      <c r="A256" t="s">
        <v>207</v>
      </c>
      <c r="B256" t="s">
        <v>211</v>
      </c>
      <c r="C256" t="s">
        <v>10</v>
      </c>
      <c r="D256">
        <v>2020</v>
      </c>
      <c r="E256">
        <v>357</v>
      </c>
      <c r="F256">
        <v>215</v>
      </c>
      <c r="G256">
        <v>208</v>
      </c>
      <c r="H256">
        <f>Sales[[#This Row],[Turnover]]-Sales[[#This Row],[Cost]]</f>
        <v>7</v>
      </c>
      <c r="I256" s="45">
        <f>Sales[[#This Row],[Turnover]]*1000/Sales[[#This Row],[Quantity]]</f>
        <v>602.24089635854341</v>
      </c>
      <c r="J256" s="44">
        <f>Sales[[#This Row],[Quantity]]/SUM(Sales[Quantity])</f>
        <v>6.4804108253719878E-4</v>
      </c>
    </row>
    <row r="257" spans="1:10">
      <c r="A257" t="s">
        <v>207</v>
      </c>
      <c r="B257" t="s">
        <v>211</v>
      </c>
      <c r="C257" t="s">
        <v>9</v>
      </c>
      <c r="D257">
        <v>2020</v>
      </c>
      <c r="E257">
        <v>320</v>
      </c>
      <c r="F257">
        <v>191</v>
      </c>
      <c r="G257">
        <v>186</v>
      </c>
      <c r="H257">
        <f>Sales[[#This Row],[Turnover]]-Sales[[#This Row],[Cost]]</f>
        <v>5</v>
      </c>
      <c r="I257" s="45">
        <f>Sales[[#This Row],[Turnover]]*1000/Sales[[#This Row],[Quantity]]</f>
        <v>596.875</v>
      </c>
      <c r="J257" s="44">
        <f>Sales[[#This Row],[Quantity]]/SUM(Sales[Quantity])</f>
        <v>5.8087716081765719E-4</v>
      </c>
    </row>
    <row r="258" spans="1:10">
      <c r="A258" t="s">
        <v>207</v>
      </c>
      <c r="B258" t="s">
        <v>211</v>
      </c>
      <c r="C258" t="s">
        <v>8</v>
      </c>
      <c r="D258">
        <v>2020</v>
      </c>
      <c r="E258">
        <v>392</v>
      </c>
      <c r="F258">
        <v>237</v>
      </c>
      <c r="G258">
        <v>228</v>
      </c>
      <c r="H258">
        <f>Sales[[#This Row],[Turnover]]-Sales[[#This Row],[Cost]]</f>
        <v>9</v>
      </c>
      <c r="I258" s="45">
        <f>Sales[[#This Row],[Turnover]]*1000/Sales[[#This Row],[Quantity]]</f>
        <v>604.59183673469386</v>
      </c>
      <c r="J258" s="44">
        <f>Sales[[#This Row],[Quantity]]/SUM(Sales[Quantity])</f>
        <v>7.1157452200163005E-4</v>
      </c>
    </row>
    <row r="259" spans="1:10">
      <c r="A259" t="s">
        <v>207</v>
      </c>
      <c r="B259" t="s">
        <v>211</v>
      </c>
      <c r="C259" t="s">
        <v>7</v>
      </c>
      <c r="D259">
        <v>2020</v>
      </c>
      <c r="E259">
        <v>319</v>
      </c>
      <c r="F259">
        <v>191</v>
      </c>
      <c r="G259">
        <v>186</v>
      </c>
      <c r="H259">
        <f>Sales[[#This Row],[Turnover]]-Sales[[#This Row],[Cost]]</f>
        <v>5</v>
      </c>
      <c r="I259" s="45">
        <f>Sales[[#This Row],[Turnover]]*1000/Sales[[#This Row],[Quantity]]</f>
        <v>598.74608150470215</v>
      </c>
      <c r="J259" s="44">
        <f>Sales[[#This Row],[Quantity]]/SUM(Sales[Quantity])</f>
        <v>5.7906191969010203E-4</v>
      </c>
    </row>
    <row r="260" spans="1:10">
      <c r="A260" t="s">
        <v>207</v>
      </c>
      <c r="B260" t="s">
        <v>211</v>
      </c>
      <c r="C260" t="s">
        <v>6</v>
      </c>
      <c r="D260">
        <v>2020</v>
      </c>
      <c r="E260">
        <v>262</v>
      </c>
      <c r="F260">
        <v>156</v>
      </c>
      <c r="G260">
        <v>152</v>
      </c>
      <c r="H260">
        <f>Sales[[#This Row],[Turnover]]-Sales[[#This Row],[Cost]]</f>
        <v>4</v>
      </c>
      <c r="I260" s="45">
        <f>Sales[[#This Row],[Turnover]]*1000/Sales[[#This Row],[Quantity]]</f>
        <v>595.41984732824426</v>
      </c>
      <c r="J260" s="44">
        <f>Sales[[#This Row],[Quantity]]/SUM(Sales[Quantity])</f>
        <v>4.7559317541945686E-4</v>
      </c>
    </row>
    <row r="261" spans="1:10">
      <c r="A261" t="s">
        <v>207</v>
      </c>
      <c r="B261" t="s">
        <v>211</v>
      </c>
      <c r="C261" t="s">
        <v>5</v>
      </c>
      <c r="D261">
        <v>2020</v>
      </c>
      <c r="E261">
        <v>313</v>
      </c>
      <c r="F261">
        <v>189</v>
      </c>
      <c r="G261">
        <v>182</v>
      </c>
      <c r="H261">
        <f>Sales[[#This Row],[Turnover]]-Sales[[#This Row],[Cost]]</f>
        <v>7</v>
      </c>
      <c r="I261" s="45">
        <f>Sales[[#This Row],[Turnover]]*1000/Sales[[#This Row],[Quantity]]</f>
        <v>603.83386581469654</v>
      </c>
      <c r="J261" s="44">
        <f>Sales[[#This Row],[Quantity]]/SUM(Sales[Quantity])</f>
        <v>5.6817047292477096E-4</v>
      </c>
    </row>
    <row r="262" spans="1:10">
      <c r="A262" t="s">
        <v>207</v>
      </c>
      <c r="B262" t="s">
        <v>211</v>
      </c>
      <c r="C262" t="s">
        <v>4</v>
      </c>
      <c r="D262">
        <v>2020</v>
      </c>
      <c r="E262">
        <v>265</v>
      </c>
      <c r="F262">
        <v>158</v>
      </c>
      <c r="G262">
        <v>154</v>
      </c>
      <c r="H262">
        <f>Sales[[#This Row],[Turnover]]-Sales[[#This Row],[Cost]]</f>
        <v>4</v>
      </c>
      <c r="I262" s="45">
        <f>Sales[[#This Row],[Turnover]]*1000/Sales[[#This Row],[Quantity]]</f>
        <v>596.22641509433959</v>
      </c>
      <c r="J262" s="44">
        <f>Sales[[#This Row],[Quantity]]/SUM(Sales[Quantity])</f>
        <v>4.8103889880212239E-4</v>
      </c>
    </row>
    <row r="263" spans="1:10">
      <c r="A263" t="s">
        <v>206</v>
      </c>
      <c r="B263" t="s">
        <v>211</v>
      </c>
      <c r="C263" t="s">
        <v>18</v>
      </c>
      <c r="D263">
        <v>2020</v>
      </c>
      <c r="E263">
        <v>352</v>
      </c>
      <c r="F263">
        <v>247</v>
      </c>
      <c r="G263">
        <v>212</v>
      </c>
      <c r="H263">
        <f>Sales[[#This Row],[Turnover]]-Sales[[#This Row],[Cost]]</f>
        <v>35</v>
      </c>
      <c r="I263" s="45">
        <f>Sales[[#This Row],[Turnover]]*1000/Sales[[#This Row],[Quantity]]</f>
        <v>701.7045454545455</v>
      </c>
      <c r="J263" s="44">
        <f>Sales[[#This Row],[Quantity]]/SUM(Sales[Quantity])</f>
        <v>6.3896487689942298E-4</v>
      </c>
    </row>
    <row r="264" spans="1:10">
      <c r="A264" t="s">
        <v>206</v>
      </c>
      <c r="B264" t="s">
        <v>211</v>
      </c>
      <c r="C264" t="s">
        <v>16</v>
      </c>
      <c r="D264">
        <v>2020</v>
      </c>
      <c r="E264">
        <v>308</v>
      </c>
      <c r="F264">
        <v>215</v>
      </c>
      <c r="G264">
        <v>186</v>
      </c>
      <c r="H264">
        <f>Sales[[#This Row],[Turnover]]-Sales[[#This Row],[Cost]]</f>
        <v>29</v>
      </c>
      <c r="I264" s="45">
        <f>Sales[[#This Row],[Turnover]]*1000/Sales[[#This Row],[Quantity]]</f>
        <v>698.0519480519481</v>
      </c>
      <c r="J264" s="44">
        <f>Sales[[#This Row],[Quantity]]/SUM(Sales[Quantity])</f>
        <v>5.5909426728699505E-4</v>
      </c>
    </row>
    <row r="265" spans="1:10">
      <c r="A265" t="s">
        <v>206</v>
      </c>
      <c r="B265" t="s">
        <v>211</v>
      </c>
      <c r="C265" t="s">
        <v>14</v>
      </c>
      <c r="D265">
        <v>2020</v>
      </c>
      <c r="E265">
        <v>371</v>
      </c>
      <c r="F265">
        <v>258</v>
      </c>
      <c r="G265">
        <v>223</v>
      </c>
      <c r="H265">
        <f>Sales[[#This Row],[Turnover]]-Sales[[#This Row],[Cost]]</f>
        <v>35</v>
      </c>
      <c r="I265" s="45">
        <f>Sales[[#This Row],[Turnover]]*1000/Sales[[#This Row],[Quantity]]</f>
        <v>695.41778975741238</v>
      </c>
      <c r="J265" s="44">
        <f>Sales[[#This Row],[Quantity]]/SUM(Sales[Quantity])</f>
        <v>6.7345445832297135E-4</v>
      </c>
    </row>
    <row r="266" spans="1:10">
      <c r="A266" t="s">
        <v>206</v>
      </c>
      <c r="B266" t="s">
        <v>211</v>
      </c>
      <c r="C266" t="s">
        <v>13</v>
      </c>
      <c r="D266">
        <v>2020</v>
      </c>
      <c r="E266">
        <v>351</v>
      </c>
      <c r="F266">
        <v>245</v>
      </c>
      <c r="G266">
        <v>212</v>
      </c>
      <c r="H266">
        <f>Sales[[#This Row],[Turnover]]-Sales[[#This Row],[Cost]]</f>
        <v>33</v>
      </c>
      <c r="I266" s="45">
        <f>Sales[[#This Row],[Turnover]]*1000/Sales[[#This Row],[Quantity]]</f>
        <v>698.00569800569804</v>
      </c>
      <c r="J266" s="44">
        <f>Sales[[#This Row],[Quantity]]/SUM(Sales[Quantity])</f>
        <v>6.3714963577186771E-4</v>
      </c>
    </row>
    <row r="267" spans="1:10">
      <c r="A267" t="s">
        <v>206</v>
      </c>
      <c r="B267" t="s">
        <v>211</v>
      </c>
      <c r="C267" t="s">
        <v>11</v>
      </c>
      <c r="D267">
        <v>2020</v>
      </c>
      <c r="E267">
        <v>311</v>
      </c>
      <c r="F267">
        <v>216</v>
      </c>
      <c r="G267">
        <v>187</v>
      </c>
      <c r="H267">
        <f>Sales[[#This Row],[Turnover]]-Sales[[#This Row],[Cost]]</f>
        <v>29</v>
      </c>
      <c r="I267" s="45">
        <f>Sales[[#This Row],[Turnover]]*1000/Sales[[#This Row],[Quantity]]</f>
        <v>694.53376205787777</v>
      </c>
      <c r="J267" s="44">
        <f>Sales[[#This Row],[Quantity]]/SUM(Sales[Quantity])</f>
        <v>5.6453999066966064E-4</v>
      </c>
    </row>
    <row r="268" spans="1:10">
      <c r="A268" t="s">
        <v>206</v>
      </c>
      <c r="B268" t="s">
        <v>211</v>
      </c>
      <c r="C268" t="s">
        <v>10</v>
      </c>
      <c r="D268">
        <v>2020</v>
      </c>
      <c r="E268">
        <v>340</v>
      </c>
      <c r="F268">
        <v>239</v>
      </c>
      <c r="G268">
        <v>205</v>
      </c>
      <c r="H268">
        <f>Sales[[#This Row],[Turnover]]-Sales[[#This Row],[Cost]]</f>
        <v>34</v>
      </c>
      <c r="I268" s="45">
        <f>Sales[[#This Row],[Turnover]]*1000/Sales[[#This Row],[Quantity]]</f>
        <v>702.94117647058829</v>
      </c>
      <c r="J268" s="44">
        <f>Sales[[#This Row],[Quantity]]/SUM(Sales[Quantity])</f>
        <v>6.1718198336876084E-4</v>
      </c>
    </row>
    <row r="269" spans="1:10">
      <c r="A269" t="s">
        <v>206</v>
      </c>
      <c r="B269" t="s">
        <v>211</v>
      </c>
      <c r="C269" t="s">
        <v>9</v>
      </c>
      <c r="D269">
        <v>2020</v>
      </c>
      <c r="E269">
        <v>353</v>
      </c>
      <c r="F269">
        <v>247</v>
      </c>
      <c r="G269">
        <v>212</v>
      </c>
      <c r="H269">
        <f>Sales[[#This Row],[Turnover]]-Sales[[#This Row],[Cost]]</f>
        <v>35</v>
      </c>
      <c r="I269" s="45">
        <f>Sales[[#This Row],[Turnover]]*1000/Sales[[#This Row],[Quantity]]</f>
        <v>699.71671388101981</v>
      </c>
      <c r="J269" s="44">
        <f>Sales[[#This Row],[Quantity]]/SUM(Sales[Quantity])</f>
        <v>6.4078011802697814E-4</v>
      </c>
    </row>
    <row r="270" spans="1:10">
      <c r="A270" t="s">
        <v>206</v>
      </c>
      <c r="B270" t="s">
        <v>211</v>
      </c>
      <c r="C270" t="s">
        <v>8</v>
      </c>
      <c r="D270">
        <v>2020</v>
      </c>
      <c r="E270">
        <v>320</v>
      </c>
      <c r="F270">
        <v>222</v>
      </c>
      <c r="G270">
        <v>192</v>
      </c>
      <c r="H270">
        <f>Sales[[#This Row],[Turnover]]-Sales[[#This Row],[Cost]]</f>
        <v>30</v>
      </c>
      <c r="I270" s="45">
        <f>Sales[[#This Row],[Turnover]]*1000/Sales[[#This Row],[Quantity]]</f>
        <v>693.75</v>
      </c>
      <c r="J270" s="44">
        <f>Sales[[#This Row],[Quantity]]/SUM(Sales[Quantity])</f>
        <v>5.8087716081765719E-4</v>
      </c>
    </row>
    <row r="271" spans="1:10">
      <c r="A271" t="s">
        <v>206</v>
      </c>
      <c r="B271" t="s">
        <v>211</v>
      </c>
      <c r="C271" t="s">
        <v>7</v>
      </c>
      <c r="D271">
        <v>2020</v>
      </c>
      <c r="E271">
        <v>337</v>
      </c>
      <c r="F271">
        <v>234</v>
      </c>
      <c r="G271">
        <v>203</v>
      </c>
      <c r="H271">
        <f>Sales[[#This Row],[Turnover]]-Sales[[#This Row],[Cost]]</f>
        <v>31</v>
      </c>
      <c r="I271" s="45">
        <f>Sales[[#This Row],[Turnover]]*1000/Sales[[#This Row],[Quantity]]</f>
        <v>694.36201780415433</v>
      </c>
      <c r="J271" s="44">
        <f>Sales[[#This Row],[Quantity]]/SUM(Sales[Quantity])</f>
        <v>6.1173625998609525E-4</v>
      </c>
    </row>
    <row r="272" spans="1:10">
      <c r="A272" t="s">
        <v>206</v>
      </c>
      <c r="B272" t="s">
        <v>211</v>
      </c>
      <c r="C272" t="s">
        <v>6</v>
      </c>
      <c r="D272">
        <v>2020</v>
      </c>
      <c r="E272">
        <v>352</v>
      </c>
      <c r="F272">
        <v>245</v>
      </c>
      <c r="G272">
        <v>212</v>
      </c>
      <c r="H272">
        <f>Sales[[#This Row],[Turnover]]-Sales[[#This Row],[Cost]]</f>
        <v>33</v>
      </c>
      <c r="I272" s="45">
        <f>Sales[[#This Row],[Turnover]]*1000/Sales[[#This Row],[Quantity]]</f>
        <v>696.02272727272725</v>
      </c>
      <c r="J272" s="44">
        <f>Sales[[#This Row],[Quantity]]/SUM(Sales[Quantity])</f>
        <v>6.3896487689942298E-4</v>
      </c>
    </row>
    <row r="273" spans="1:10">
      <c r="A273" t="s">
        <v>206</v>
      </c>
      <c r="B273" t="s">
        <v>211</v>
      </c>
      <c r="C273" t="s">
        <v>5</v>
      </c>
      <c r="D273">
        <v>2020</v>
      </c>
      <c r="E273">
        <v>307</v>
      </c>
      <c r="F273">
        <v>217</v>
      </c>
      <c r="G273">
        <v>185</v>
      </c>
      <c r="H273">
        <f>Sales[[#This Row],[Turnover]]-Sales[[#This Row],[Cost]]</f>
        <v>32</v>
      </c>
      <c r="I273" s="45">
        <f>Sales[[#This Row],[Turnover]]*1000/Sales[[#This Row],[Quantity]]</f>
        <v>706.84039087947883</v>
      </c>
      <c r="J273" s="44">
        <f>Sales[[#This Row],[Quantity]]/SUM(Sales[Quantity])</f>
        <v>5.5727902615943989E-4</v>
      </c>
    </row>
    <row r="274" spans="1:10">
      <c r="A274" t="s">
        <v>206</v>
      </c>
      <c r="B274" t="s">
        <v>211</v>
      </c>
      <c r="C274" t="s">
        <v>4</v>
      </c>
      <c r="D274">
        <v>2020</v>
      </c>
      <c r="E274">
        <v>339</v>
      </c>
      <c r="F274">
        <v>238</v>
      </c>
      <c r="G274">
        <v>204</v>
      </c>
      <c r="H274">
        <f>Sales[[#This Row],[Turnover]]-Sales[[#This Row],[Cost]]</f>
        <v>34</v>
      </c>
      <c r="I274" s="45">
        <f>Sales[[#This Row],[Turnover]]*1000/Sales[[#This Row],[Quantity]]</f>
        <v>702.06489675516229</v>
      </c>
      <c r="J274" s="44">
        <f>Sales[[#This Row],[Quantity]]/SUM(Sales[Quantity])</f>
        <v>6.1536674224120557E-4</v>
      </c>
    </row>
    <row r="275" spans="1:10">
      <c r="A275" t="s">
        <v>205</v>
      </c>
      <c r="B275" t="s">
        <v>211</v>
      </c>
      <c r="C275" t="s">
        <v>18</v>
      </c>
      <c r="D275">
        <v>2020</v>
      </c>
      <c r="E275">
        <v>105</v>
      </c>
      <c r="F275">
        <v>942</v>
      </c>
      <c r="G275">
        <v>340</v>
      </c>
      <c r="H275">
        <f>Sales[[#This Row],[Turnover]]-Sales[[#This Row],[Cost]]</f>
        <v>602</v>
      </c>
      <c r="I275" s="45">
        <f>Sales[[#This Row],[Turnover]]*1000/Sales[[#This Row],[Quantity]]</f>
        <v>8971.4285714285706</v>
      </c>
      <c r="J275" s="44">
        <f>Sales[[#This Row],[Quantity]]/SUM(Sales[Quantity])</f>
        <v>1.9060031839329377E-4</v>
      </c>
    </row>
    <row r="276" spans="1:10">
      <c r="A276" t="s">
        <v>205</v>
      </c>
      <c r="B276" t="s">
        <v>211</v>
      </c>
      <c r="C276" t="s">
        <v>16</v>
      </c>
      <c r="D276">
        <v>2020</v>
      </c>
      <c r="E276">
        <v>118</v>
      </c>
      <c r="F276">
        <v>1063</v>
      </c>
      <c r="G276">
        <v>380</v>
      </c>
      <c r="H276">
        <f>Sales[[#This Row],[Turnover]]-Sales[[#This Row],[Cost]]</f>
        <v>683</v>
      </c>
      <c r="I276" s="45">
        <f>Sales[[#This Row],[Turnover]]*1000/Sales[[#This Row],[Quantity]]</f>
        <v>9008.4745762711864</v>
      </c>
      <c r="J276" s="44">
        <f>Sales[[#This Row],[Quantity]]/SUM(Sales[Quantity])</f>
        <v>2.141984530515111E-4</v>
      </c>
    </row>
    <row r="277" spans="1:10">
      <c r="A277" t="s">
        <v>205</v>
      </c>
      <c r="B277" t="s">
        <v>211</v>
      </c>
      <c r="C277" t="s">
        <v>14</v>
      </c>
      <c r="D277">
        <v>2020</v>
      </c>
      <c r="E277">
        <v>127</v>
      </c>
      <c r="F277">
        <v>1130</v>
      </c>
      <c r="G277">
        <v>409</v>
      </c>
      <c r="H277">
        <f>Sales[[#This Row],[Turnover]]-Sales[[#This Row],[Cost]]</f>
        <v>721</v>
      </c>
      <c r="I277" s="45">
        <f>Sales[[#This Row],[Turnover]]*1000/Sales[[#This Row],[Quantity]]</f>
        <v>8897.6377952755902</v>
      </c>
      <c r="J277" s="44">
        <f>Sales[[#This Row],[Quantity]]/SUM(Sales[Quantity])</f>
        <v>2.3053562319950771E-4</v>
      </c>
    </row>
    <row r="278" spans="1:10">
      <c r="A278" t="s">
        <v>205</v>
      </c>
      <c r="B278" t="s">
        <v>211</v>
      </c>
      <c r="C278" t="s">
        <v>13</v>
      </c>
      <c r="D278">
        <v>2020</v>
      </c>
      <c r="E278">
        <v>152</v>
      </c>
      <c r="F278">
        <v>1217</v>
      </c>
      <c r="G278">
        <v>492</v>
      </c>
      <c r="H278">
        <f>Sales[[#This Row],[Turnover]]-Sales[[#This Row],[Cost]]</f>
        <v>725</v>
      </c>
      <c r="I278" s="45">
        <f>Sales[[#This Row],[Turnover]]*1000/Sales[[#This Row],[Quantity]]</f>
        <v>8006.5789473684208</v>
      </c>
      <c r="J278" s="44">
        <f>Sales[[#This Row],[Quantity]]/SUM(Sales[Quantity])</f>
        <v>2.7591665138838715E-4</v>
      </c>
    </row>
    <row r="279" spans="1:10">
      <c r="A279" t="s">
        <v>205</v>
      </c>
      <c r="B279" t="s">
        <v>211</v>
      </c>
      <c r="C279" t="s">
        <v>11</v>
      </c>
      <c r="D279">
        <v>2020</v>
      </c>
      <c r="E279">
        <v>176</v>
      </c>
      <c r="F279">
        <v>1405</v>
      </c>
      <c r="G279">
        <v>568</v>
      </c>
      <c r="H279">
        <f>Sales[[#This Row],[Turnover]]-Sales[[#This Row],[Cost]]</f>
        <v>837</v>
      </c>
      <c r="I279" s="45">
        <f>Sales[[#This Row],[Turnover]]*1000/Sales[[#This Row],[Quantity]]</f>
        <v>7982.954545454545</v>
      </c>
      <c r="J279" s="44">
        <f>Sales[[#This Row],[Quantity]]/SUM(Sales[Quantity])</f>
        <v>3.1948243844971149E-4</v>
      </c>
    </row>
    <row r="280" spans="1:10">
      <c r="A280" t="s">
        <v>205</v>
      </c>
      <c r="B280" t="s">
        <v>211</v>
      </c>
      <c r="C280" t="s">
        <v>10</v>
      </c>
      <c r="D280">
        <v>2020</v>
      </c>
      <c r="E280">
        <v>195</v>
      </c>
      <c r="F280">
        <v>1561</v>
      </c>
      <c r="G280">
        <v>630</v>
      </c>
      <c r="H280">
        <f>Sales[[#This Row],[Turnover]]-Sales[[#This Row],[Cost]]</f>
        <v>931</v>
      </c>
      <c r="I280" s="45">
        <f>Sales[[#This Row],[Turnover]]*1000/Sales[[#This Row],[Quantity]]</f>
        <v>8005.1282051282051</v>
      </c>
      <c r="J280" s="44">
        <f>Sales[[#This Row],[Quantity]]/SUM(Sales[Quantity])</f>
        <v>3.5397201987325986E-4</v>
      </c>
    </row>
    <row r="281" spans="1:10">
      <c r="A281" t="s">
        <v>205</v>
      </c>
      <c r="B281" t="s">
        <v>211</v>
      </c>
      <c r="C281" t="s">
        <v>9</v>
      </c>
      <c r="D281">
        <v>2020</v>
      </c>
      <c r="E281">
        <v>157</v>
      </c>
      <c r="F281">
        <v>1247</v>
      </c>
      <c r="G281">
        <v>509</v>
      </c>
      <c r="H281">
        <f>Sales[[#This Row],[Turnover]]-Sales[[#This Row],[Cost]]</f>
        <v>738</v>
      </c>
      <c r="I281" s="45">
        <f>Sales[[#This Row],[Turnover]]*1000/Sales[[#This Row],[Quantity]]</f>
        <v>7942.6751592356686</v>
      </c>
      <c r="J281" s="44">
        <f>Sales[[#This Row],[Quantity]]/SUM(Sales[Quantity])</f>
        <v>2.8499285702616306E-4</v>
      </c>
    </row>
    <row r="282" spans="1:10">
      <c r="A282" t="s">
        <v>205</v>
      </c>
      <c r="B282" t="s">
        <v>211</v>
      </c>
      <c r="C282" t="s">
        <v>8</v>
      </c>
      <c r="D282">
        <v>2020</v>
      </c>
      <c r="E282">
        <v>172</v>
      </c>
      <c r="F282">
        <v>1366</v>
      </c>
      <c r="G282">
        <v>554</v>
      </c>
      <c r="H282">
        <f>Sales[[#This Row],[Turnover]]-Sales[[#This Row],[Cost]]</f>
        <v>812</v>
      </c>
      <c r="I282" s="45">
        <f>Sales[[#This Row],[Turnover]]*1000/Sales[[#This Row],[Quantity]]</f>
        <v>7941.8604651162786</v>
      </c>
      <c r="J282" s="44">
        <f>Sales[[#This Row],[Quantity]]/SUM(Sales[Quantity])</f>
        <v>3.1222147393949074E-4</v>
      </c>
    </row>
    <row r="283" spans="1:10">
      <c r="A283" t="s">
        <v>205</v>
      </c>
      <c r="B283" t="s">
        <v>211</v>
      </c>
      <c r="C283" t="s">
        <v>7</v>
      </c>
      <c r="D283">
        <v>2020</v>
      </c>
      <c r="E283">
        <v>174</v>
      </c>
      <c r="F283">
        <v>1404</v>
      </c>
      <c r="G283">
        <v>562</v>
      </c>
      <c r="H283">
        <f>Sales[[#This Row],[Turnover]]-Sales[[#This Row],[Cost]]</f>
        <v>842</v>
      </c>
      <c r="I283" s="45">
        <f>Sales[[#This Row],[Turnover]]*1000/Sales[[#This Row],[Quantity]]</f>
        <v>8068.9655172413795</v>
      </c>
      <c r="J283" s="44">
        <f>Sales[[#This Row],[Quantity]]/SUM(Sales[Quantity])</f>
        <v>3.1585195619460111E-4</v>
      </c>
    </row>
    <row r="284" spans="1:10">
      <c r="A284" t="s">
        <v>205</v>
      </c>
      <c r="B284" t="s">
        <v>211</v>
      </c>
      <c r="C284" t="s">
        <v>6</v>
      </c>
      <c r="D284">
        <v>2020</v>
      </c>
      <c r="E284">
        <v>185</v>
      </c>
      <c r="F284">
        <v>1482</v>
      </c>
      <c r="G284">
        <v>598</v>
      </c>
      <c r="H284">
        <f>Sales[[#This Row],[Turnover]]-Sales[[#This Row],[Cost]]</f>
        <v>884</v>
      </c>
      <c r="I284" s="45">
        <f>Sales[[#This Row],[Turnover]]*1000/Sales[[#This Row],[Quantity]]</f>
        <v>8010.8108108108108</v>
      </c>
      <c r="J284" s="44">
        <f>Sales[[#This Row],[Quantity]]/SUM(Sales[Quantity])</f>
        <v>3.358196085977081E-4</v>
      </c>
    </row>
    <row r="285" spans="1:10">
      <c r="A285" t="s">
        <v>205</v>
      </c>
      <c r="B285" t="s">
        <v>211</v>
      </c>
      <c r="C285" t="s">
        <v>5</v>
      </c>
      <c r="D285">
        <v>2020</v>
      </c>
      <c r="E285">
        <v>143</v>
      </c>
      <c r="F285">
        <v>1149</v>
      </c>
      <c r="G285">
        <v>462</v>
      </c>
      <c r="H285">
        <f>Sales[[#This Row],[Turnover]]-Sales[[#This Row],[Cost]]</f>
        <v>687</v>
      </c>
      <c r="I285" s="45">
        <f>Sales[[#This Row],[Turnover]]*1000/Sales[[#This Row],[Quantity]]</f>
        <v>8034.9650349650346</v>
      </c>
      <c r="J285" s="44">
        <f>Sales[[#This Row],[Quantity]]/SUM(Sales[Quantity])</f>
        <v>2.5957948124039054E-4</v>
      </c>
    </row>
    <row r="286" spans="1:10">
      <c r="A286" t="s">
        <v>205</v>
      </c>
      <c r="B286" t="s">
        <v>211</v>
      </c>
      <c r="C286" t="s">
        <v>4</v>
      </c>
      <c r="D286">
        <v>2020</v>
      </c>
      <c r="E286">
        <v>168</v>
      </c>
      <c r="F286">
        <v>1354</v>
      </c>
      <c r="G286">
        <v>543</v>
      </c>
      <c r="H286">
        <f>Sales[[#This Row],[Turnover]]-Sales[[#This Row],[Cost]]</f>
        <v>811</v>
      </c>
      <c r="I286" s="45">
        <f>Sales[[#This Row],[Turnover]]*1000/Sales[[#This Row],[Quantity]]</f>
        <v>8059.5238095238092</v>
      </c>
      <c r="J286" s="44">
        <f>Sales[[#This Row],[Quantity]]/SUM(Sales[Quantity])</f>
        <v>3.0496050942927004E-4</v>
      </c>
    </row>
    <row r="287" spans="1:10">
      <c r="A287" t="s">
        <v>204</v>
      </c>
      <c r="B287" t="s">
        <v>211</v>
      </c>
      <c r="C287" t="s">
        <v>16</v>
      </c>
      <c r="D287">
        <v>2020</v>
      </c>
      <c r="E287">
        <v>165</v>
      </c>
      <c r="F287">
        <v>496</v>
      </c>
      <c r="G287">
        <v>254</v>
      </c>
      <c r="H287">
        <f>Sales[[#This Row],[Turnover]]-Sales[[#This Row],[Cost]]</f>
        <v>242</v>
      </c>
      <c r="I287" s="45">
        <f>Sales[[#This Row],[Turnover]]*1000/Sales[[#This Row],[Quantity]]</f>
        <v>3006.060606060606</v>
      </c>
      <c r="J287" s="44">
        <f>Sales[[#This Row],[Quantity]]/SUM(Sales[Quantity])</f>
        <v>2.9951478604660451E-4</v>
      </c>
    </row>
    <row r="288" spans="1:10">
      <c r="A288" t="s">
        <v>204</v>
      </c>
      <c r="B288" t="s">
        <v>211</v>
      </c>
      <c r="C288" t="s">
        <v>14</v>
      </c>
      <c r="D288">
        <v>2020</v>
      </c>
      <c r="E288">
        <v>184</v>
      </c>
      <c r="F288">
        <v>548</v>
      </c>
      <c r="G288">
        <v>283</v>
      </c>
      <c r="H288">
        <f>Sales[[#This Row],[Turnover]]-Sales[[#This Row],[Cost]]</f>
        <v>265</v>
      </c>
      <c r="I288" s="45">
        <f>Sales[[#This Row],[Turnover]]*1000/Sales[[#This Row],[Quantity]]</f>
        <v>2978.2608695652175</v>
      </c>
      <c r="J288" s="44">
        <f>Sales[[#This Row],[Quantity]]/SUM(Sales[Quantity])</f>
        <v>3.3400436747015288E-4</v>
      </c>
    </row>
    <row r="289" spans="1:10">
      <c r="A289" t="s">
        <v>204</v>
      </c>
      <c r="B289" t="s">
        <v>211</v>
      </c>
      <c r="C289" t="s">
        <v>13</v>
      </c>
      <c r="D289">
        <v>2020</v>
      </c>
      <c r="E289">
        <v>217</v>
      </c>
      <c r="F289">
        <v>644</v>
      </c>
      <c r="G289">
        <v>334</v>
      </c>
      <c r="H289">
        <f>Sales[[#This Row],[Turnover]]-Sales[[#This Row],[Cost]]</f>
        <v>310</v>
      </c>
      <c r="I289" s="45">
        <f>Sales[[#This Row],[Turnover]]*1000/Sales[[#This Row],[Quantity]]</f>
        <v>2967.7419354838707</v>
      </c>
      <c r="J289" s="44">
        <f>Sales[[#This Row],[Quantity]]/SUM(Sales[Quantity])</f>
        <v>3.9390732467947377E-4</v>
      </c>
    </row>
    <row r="290" spans="1:10">
      <c r="A290" t="s">
        <v>204</v>
      </c>
      <c r="B290" t="s">
        <v>211</v>
      </c>
      <c r="C290" t="s">
        <v>11</v>
      </c>
      <c r="D290">
        <v>2020</v>
      </c>
      <c r="E290">
        <v>169</v>
      </c>
      <c r="F290">
        <v>507</v>
      </c>
      <c r="G290">
        <v>261</v>
      </c>
      <c r="H290">
        <f>Sales[[#This Row],[Turnover]]-Sales[[#This Row],[Cost]]</f>
        <v>246</v>
      </c>
      <c r="I290" s="45">
        <f>Sales[[#This Row],[Turnover]]*1000/Sales[[#This Row],[Quantity]]</f>
        <v>3000</v>
      </c>
      <c r="J290" s="44">
        <f>Sales[[#This Row],[Quantity]]/SUM(Sales[Quantity])</f>
        <v>3.067757505568252E-4</v>
      </c>
    </row>
    <row r="291" spans="1:10">
      <c r="A291" t="s">
        <v>204</v>
      </c>
      <c r="B291" t="s">
        <v>211</v>
      </c>
      <c r="C291" t="s">
        <v>10</v>
      </c>
      <c r="D291">
        <v>2020</v>
      </c>
      <c r="E291">
        <v>157</v>
      </c>
      <c r="F291">
        <v>466</v>
      </c>
      <c r="G291">
        <v>242</v>
      </c>
      <c r="H291">
        <f>Sales[[#This Row],[Turnover]]-Sales[[#This Row],[Cost]]</f>
        <v>224</v>
      </c>
      <c r="I291" s="45">
        <f>Sales[[#This Row],[Turnover]]*1000/Sales[[#This Row],[Quantity]]</f>
        <v>2968.1528662420383</v>
      </c>
      <c r="J291" s="44">
        <f>Sales[[#This Row],[Quantity]]/SUM(Sales[Quantity])</f>
        <v>2.8499285702616306E-4</v>
      </c>
    </row>
    <row r="292" spans="1:10">
      <c r="A292" t="s">
        <v>204</v>
      </c>
      <c r="B292" t="s">
        <v>211</v>
      </c>
      <c r="C292" t="s">
        <v>9</v>
      </c>
      <c r="D292">
        <v>2020</v>
      </c>
      <c r="E292">
        <v>259</v>
      </c>
      <c r="F292">
        <v>716</v>
      </c>
      <c r="G292">
        <v>399</v>
      </c>
      <c r="H292">
        <f>Sales[[#This Row],[Turnover]]-Sales[[#This Row],[Cost]]</f>
        <v>317</v>
      </c>
      <c r="I292" s="45">
        <f>Sales[[#This Row],[Turnover]]*1000/Sales[[#This Row],[Quantity]]</f>
        <v>2764.4787644787643</v>
      </c>
      <c r="J292" s="44">
        <f>Sales[[#This Row],[Quantity]]/SUM(Sales[Quantity])</f>
        <v>4.7014745203679132E-4</v>
      </c>
    </row>
    <row r="293" spans="1:10">
      <c r="A293" t="s">
        <v>204</v>
      </c>
      <c r="B293" t="s">
        <v>211</v>
      </c>
      <c r="C293" t="s">
        <v>8</v>
      </c>
      <c r="D293">
        <v>2020</v>
      </c>
      <c r="E293">
        <v>236</v>
      </c>
      <c r="F293">
        <v>650</v>
      </c>
      <c r="G293">
        <v>363</v>
      </c>
      <c r="H293">
        <f>Sales[[#This Row],[Turnover]]-Sales[[#This Row],[Cost]]</f>
        <v>287</v>
      </c>
      <c r="I293" s="45">
        <f>Sales[[#This Row],[Turnover]]*1000/Sales[[#This Row],[Quantity]]</f>
        <v>2754.2372881355932</v>
      </c>
      <c r="J293" s="44">
        <f>Sales[[#This Row],[Quantity]]/SUM(Sales[Quantity])</f>
        <v>4.283969061030222E-4</v>
      </c>
    </row>
    <row r="294" spans="1:10">
      <c r="A294" t="s">
        <v>204</v>
      </c>
      <c r="B294" t="s">
        <v>211</v>
      </c>
      <c r="C294" t="s">
        <v>7</v>
      </c>
      <c r="D294">
        <v>2020</v>
      </c>
      <c r="E294">
        <v>210</v>
      </c>
      <c r="F294">
        <v>576</v>
      </c>
      <c r="G294">
        <v>323</v>
      </c>
      <c r="H294">
        <f>Sales[[#This Row],[Turnover]]-Sales[[#This Row],[Cost]]</f>
        <v>253</v>
      </c>
      <c r="I294" s="45">
        <f>Sales[[#This Row],[Turnover]]*1000/Sales[[#This Row],[Quantity]]</f>
        <v>2742.8571428571427</v>
      </c>
      <c r="J294" s="44">
        <f>Sales[[#This Row],[Quantity]]/SUM(Sales[Quantity])</f>
        <v>3.8120063678658754E-4</v>
      </c>
    </row>
    <row r="295" spans="1:10">
      <c r="A295" t="s">
        <v>204</v>
      </c>
      <c r="B295" t="s">
        <v>211</v>
      </c>
      <c r="C295" t="s">
        <v>6</v>
      </c>
      <c r="D295">
        <v>2020</v>
      </c>
      <c r="E295">
        <v>262</v>
      </c>
      <c r="F295">
        <v>727</v>
      </c>
      <c r="G295">
        <v>405</v>
      </c>
      <c r="H295">
        <f>Sales[[#This Row],[Turnover]]-Sales[[#This Row],[Cost]]</f>
        <v>322</v>
      </c>
      <c r="I295" s="45">
        <f>Sales[[#This Row],[Turnover]]*1000/Sales[[#This Row],[Quantity]]</f>
        <v>2774.8091603053435</v>
      </c>
      <c r="J295" s="44">
        <f>Sales[[#This Row],[Quantity]]/SUM(Sales[Quantity])</f>
        <v>4.7559317541945686E-4</v>
      </c>
    </row>
    <row r="296" spans="1:10">
      <c r="A296" t="s">
        <v>204</v>
      </c>
      <c r="B296" t="s">
        <v>211</v>
      </c>
      <c r="C296" t="s">
        <v>5</v>
      </c>
      <c r="D296">
        <v>2020</v>
      </c>
      <c r="E296">
        <v>213</v>
      </c>
      <c r="F296">
        <v>587</v>
      </c>
      <c r="G296">
        <v>328</v>
      </c>
      <c r="H296">
        <f>Sales[[#This Row],[Turnover]]-Sales[[#This Row],[Cost]]</f>
        <v>259</v>
      </c>
      <c r="I296" s="45">
        <f>Sales[[#This Row],[Turnover]]*1000/Sales[[#This Row],[Quantity]]</f>
        <v>2755.868544600939</v>
      </c>
      <c r="J296" s="44">
        <f>Sales[[#This Row],[Quantity]]/SUM(Sales[Quantity])</f>
        <v>3.8664636016925308E-4</v>
      </c>
    </row>
    <row r="297" spans="1:10">
      <c r="A297" t="s">
        <v>204</v>
      </c>
      <c r="B297" t="s">
        <v>211</v>
      </c>
      <c r="C297" t="s">
        <v>4</v>
      </c>
      <c r="D297">
        <v>2020</v>
      </c>
      <c r="E297">
        <v>165</v>
      </c>
      <c r="F297">
        <v>456</v>
      </c>
      <c r="G297">
        <v>255</v>
      </c>
      <c r="H297">
        <f>Sales[[#This Row],[Turnover]]-Sales[[#This Row],[Cost]]</f>
        <v>201</v>
      </c>
      <c r="I297" s="45">
        <f>Sales[[#This Row],[Turnover]]*1000/Sales[[#This Row],[Quantity]]</f>
        <v>2763.6363636363635</v>
      </c>
      <c r="J297" s="44">
        <f>Sales[[#This Row],[Quantity]]/SUM(Sales[Quantity])</f>
        <v>2.9951478604660451E-4</v>
      </c>
    </row>
    <row r="298" spans="1:10">
      <c r="A298" t="s">
        <v>203</v>
      </c>
      <c r="B298" t="s">
        <v>211</v>
      </c>
      <c r="C298" t="s">
        <v>11</v>
      </c>
      <c r="D298">
        <v>2020</v>
      </c>
      <c r="E298">
        <v>282</v>
      </c>
      <c r="F298">
        <v>797</v>
      </c>
      <c r="G298">
        <v>342</v>
      </c>
      <c r="H298">
        <f>Sales[[#This Row],[Turnover]]-Sales[[#This Row],[Cost]]</f>
        <v>455</v>
      </c>
      <c r="I298" s="45">
        <f>Sales[[#This Row],[Turnover]]*1000/Sales[[#This Row],[Quantity]]</f>
        <v>2826.2411347517732</v>
      </c>
      <c r="J298" s="44">
        <f>Sales[[#This Row],[Quantity]]/SUM(Sales[Quantity])</f>
        <v>5.1189799797056045E-4</v>
      </c>
    </row>
    <row r="299" spans="1:10">
      <c r="A299" t="s">
        <v>203</v>
      </c>
      <c r="B299" t="s">
        <v>211</v>
      </c>
      <c r="C299" t="s">
        <v>10</v>
      </c>
      <c r="D299">
        <v>2020</v>
      </c>
      <c r="E299">
        <v>324</v>
      </c>
      <c r="F299">
        <v>904</v>
      </c>
      <c r="G299">
        <v>393</v>
      </c>
      <c r="H299">
        <f>Sales[[#This Row],[Turnover]]-Sales[[#This Row],[Cost]]</f>
        <v>511</v>
      </c>
      <c r="I299" s="45">
        <f>Sales[[#This Row],[Turnover]]*1000/Sales[[#This Row],[Quantity]]</f>
        <v>2790.1234567901233</v>
      </c>
      <c r="J299" s="44">
        <f>Sales[[#This Row],[Quantity]]/SUM(Sales[Quantity])</f>
        <v>5.8813812532787794E-4</v>
      </c>
    </row>
    <row r="300" spans="1:10">
      <c r="A300" t="s">
        <v>203</v>
      </c>
      <c r="B300" t="s">
        <v>211</v>
      </c>
      <c r="C300" t="s">
        <v>9</v>
      </c>
      <c r="D300">
        <v>2020</v>
      </c>
      <c r="E300">
        <v>283</v>
      </c>
      <c r="F300">
        <v>799</v>
      </c>
      <c r="G300">
        <v>343</v>
      </c>
      <c r="H300">
        <f>Sales[[#This Row],[Turnover]]-Sales[[#This Row],[Cost]]</f>
        <v>456</v>
      </c>
      <c r="I300" s="45">
        <f>Sales[[#This Row],[Turnover]]*1000/Sales[[#This Row],[Quantity]]</f>
        <v>2823.321554770318</v>
      </c>
      <c r="J300" s="44">
        <f>Sales[[#This Row],[Quantity]]/SUM(Sales[Quantity])</f>
        <v>5.1371323909811561E-4</v>
      </c>
    </row>
    <row r="301" spans="1:10">
      <c r="A301" t="s">
        <v>203</v>
      </c>
      <c r="B301" t="s">
        <v>211</v>
      </c>
      <c r="C301" t="s">
        <v>8</v>
      </c>
      <c r="D301">
        <v>2020</v>
      </c>
      <c r="E301">
        <v>284</v>
      </c>
      <c r="F301">
        <v>789</v>
      </c>
      <c r="G301">
        <v>344</v>
      </c>
      <c r="H301">
        <f>Sales[[#This Row],[Turnover]]-Sales[[#This Row],[Cost]]</f>
        <v>445</v>
      </c>
      <c r="I301" s="45">
        <f>Sales[[#This Row],[Turnover]]*1000/Sales[[#This Row],[Quantity]]</f>
        <v>2778.1690140845071</v>
      </c>
      <c r="J301" s="44">
        <f>Sales[[#This Row],[Quantity]]/SUM(Sales[Quantity])</f>
        <v>5.1552848022567077E-4</v>
      </c>
    </row>
    <row r="302" spans="1:10">
      <c r="A302" t="s">
        <v>203</v>
      </c>
      <c r="B302" t="s">
        <v>211</v>
      </c>
      <c r="C302" t="s">
        <v>7</v>
      </c>
      <c r="D302">
        <v>2020</v>
      </c>
      <c r="E302">
        <v>316</v>
      </c>
      <c r="F302">
        <v>883</v>
      </c>
      <c r="G302">
        <v>382</v>
      </c>
      <c r="H302">
        <f>Sales[[#This Row],[Turnover]]-Sales[[#This Row],[Cost]]</f>
        <v>501</v>
      </c>
      <c r="I302" s="45">
        <f>Sales[[#This Row],[Turnover]]*1000/Sales[[#This Row],[Quantity]]</f>
        <v>2794.3037974683543</v>
      </c>
      <c r="J302" s="44">
        <f>Sales[[#This Row],[Quantity]]/SUM(Sales[Quantity])</f>
        <v>5.7361619630743655E-4</v>
      </c>
    </row>
    <row r="303" spans="1:10">
      <c r="A303" t="s">
        <v>203</v>
      </c>
      <c r="B303" t="s">
        <v>211</v>
      </c>
      <c r="C303" t="s">
        <v>6</v>
      </c>
      <c r="D303">
        <v>2020</v>
      </c>
      <c r="E303">
        <v>315</v>
      </c>
      <c r="F303">
        <v>886</v>
      </c>
      <c r="G303">
        <v>382</v>
      </c>
      <c r="H303">
        <f>Sales[[#This Row],[Turnover]]-Sales[[#This Row],[Cost]]</f>
        <v>504</v>
      </c>
      <c r="I303" s="45">
        <f>Sales[[#This Row],[Turnover]]*1000/Sales[[#This Row],[Quantity]]</f>
        <v>2812.6984126984125</v>
      </c>
      <c r="J303" s="44">
        <f>Sales[[#This Row],[Quantity]]/SUM(Sales[Quantity])</f>
        <v>5.7180095517988128E-4</v>
      </c>
    </row>
    <row r="304" spans="1:10">
      <c r="A304" t="s">
        <v>203</v>
      </c>
      <c r="B304" t="s">
        <v>211</v>
      </c>
      <c r="C304" t="s">
        <v>5</v>
      </c>
      <c r="D304">
        <v>2020</v>
      </c>
      <c r="E304">
        <v>272</v>
      </c>
      <c r="F304">
        <v>766</v>
      </c>
      <c r="G304">
        <v>329</v>
      </c>
      <c r="H304">
        <f>Sales[[#This Row],[Turnover]]-Sales[[#This Row],[Cost]]</f>
        <v>437</v>
      </c>
      <c r="I304" s="45">
        <f>Sales[[#This Row],[Turnover]]*1000/Sales[[#This Row],[Quantity]]</f>
        <v>2816.1764705882351</v>
      </c>
      <c r="J304" s="44">
        <f>Sales[[#This Row],[Quantity]]/SUM(Sales[Quantity])</f>
        <v>4.9374558669500863E-4</v>
      </c>
    </row>
    <row r="305" spans="1:10">
      <c r="A305" t="s">
        <v>203</v>
      </c>
      <c r="B305" t="s">
        <v>211</v>
      </c>
      <c r="C305" t="s">
        <v>4</v>
      </c>
      <c r="D305">
        <v>2020</v>
      </c>
      <c r="E305">
        <v>274</v>
      </c>
      <c r="F305">
        <v>770</v>
      </c>
      <c r="G305">
        <v>332</v>
      </c>
      <c r="H305">
        <f>Sales[[#This Row],[Turnover]]-Sales[[#This Row],[Cost]]</f>
        <v>438</v>
      </c>
      <c r="I305" s="45">
        <f>Sales[[#This Row],[Turnover]]*1000/Sales[[#This Row],[Quantity]]</f>
        <v>2810.2189781021898</v>
      </c>
      <c r="J305" s="44">
        <f>Sales[[#This Row],[Quantity]]/SUM(Sales[Quantity])</f>
        <v>4.9737606895011895E-4</v>
      </c>
    </row>
    <row r="306" spans="1:10">
      <c r="A306" t="s">
        <v>207</v>
      </c>
      <c r="B306" t="s">
        <v>212</v>
      </c>
      <c r="C306" t="s">
        <v>18</v>
      </c>
      <c r="D306">
        <v>2018</v>
      </c>
      <c r="E306">
        <v>431</v>
      </c>
      <c r="F306">
        <v>652</v>
      </c>
      <c r="G306">
        <v>251</v>
      </c>
      <c r="H306">
        <f>Sales[[#This Row],[Turnover]]-Sales[[#This Row],[Cost]]</f>
        <v>401</v>
      </c>
      <c r="I306" s="45">
        <f>Sales[[#This Row],[Turnover]]*1000/Sales[[#This Row],[Quantity]]</f>
        <v>1512.7610208816704</v>
      </c>
      <c r="J306" s="44">
        <f>Sales[[#This Row],[Quantity]]/SUM(Sales[Quantity])</f>
        <v>7.8236892597628206E-4</v>
      </c>
    </row>
    <row r="307" spans="1:10">
      <c r="A307" t="s">
        <v>207</v>
      </c>
      <c r="B307" t="s">
        <v>212</v>
      </c>
      <c r="C307" t="s">
        <v>16</v>
      </c>
      <c r="D307">
        <v>2018</v>
      </c>
      <c r="E307">
        <v>491</v>
      </c>
      <c r="F307">
        <v>735</v>
      </c>
      <c r="G307">
        <v>286</v>
      </c>
      <c r="H307">
        <f>Sales[[#This Row],[Turnover]]-Sales[[#This Row],[Cost]]</f>
        <v>449</v>
      </c>
      <c r="I307" s="45">
        <f>Sales[[#This Row],[Turnover]]*1000/Sales[[#This Row],[Quantity]]</f>
        <v>1496.9450101832995</v>
      </c>
      <c r="J307" s="44">
        <f>Sales[[#This Row],[Quantity]]/SUM(Sales[Quantity])</f>
        <v>8.9128339362959277E-4</v>
      </c>
    </row>
    <row r="308" spans="1:10">
      <c r="A308" t="s">
        <v>207</v>
      </c>
      <c r="B308" t="s">
        <v>212</v>
      </c>
      <c r="C308" t="s">
        <v>14</v>
      </c>
      <c r="D308">
        <v>2018</v>
      </c>
      <c r="E308">
        <v>670</v>
      </c>
      <c r="F308">
        <v>1012</v>
      </c>
      <c r="G308">
        <v>390</v>
      </c>
      <c r="H308">
        <f>Sales[[#This Row],[Turnover]]-Sales[[#This Row],[Cost]]</f>
        <v>622</v>
      </c>
      <c r="I308" s="45">
        <f>Sales[[#This Row],[Turnover]]*1000/Sales[[#This Row],[Quantity]]</f>
        <v>1510.4477611940299</v>
      </c>
      <c r="J308" s="44">
        <f>Sales[[#This Row],[Quantity]]/SUM(Sales[Quantity])</f>
        <v>1.2162115554619699E-3</v>
      </c>
    </row>
    <row r="309" spans="1:10">
      <c r="A309" t="s">
        <v>207</v>
      </c>
      <c r="B309" t="s">
        <v>212</v>
      </c>
      <c r="C309" t="s">
        <v>13</v>
      </c>
      <c r="D309">
        <v>2018</v>
      </c>
      <c r="E309">
        <v>748</v>
      </c>
      <c r="F309">
        <v>1117</v>
      </c>
      <c r="G309">
        <v>435</v>
      </c>
      <c r="H309">
        <f>Sales[[#This Row],[Turnover]]-Sales[[#This Row],[Cost]]</f>
        <v>682</v>
      </c>
      <c r="I309" s="45">
        <f>Sales[[#This Row],[Turnover]]*1000/Sales[[#This Row],[Quantity]]</f>
        <v>1493.3155080213903</v>
      </c>
      <c r="J309" s="44">
        <f>Sales[[#This Row],[Quantity]]/SUM(Sales[Quantity])</f>
        <v>1.3578003634112737E-3</v>
      </c>
    </row>
    <row r="310" spans="1:10">
      <c r="A310" t="s">
        <v>207</v>
      </c>
      <c r="B310" t="s">
        <v>212</v>
      </c>
      <c r="C310" t="s">
        <v>11</v>
      </c>
      <c r="D310">
        <v>2018</v>
      </c>
      <c r="E310">
        <v>615</v>
      </c>
      <c r="F310">
        <v>929</v>
      </c>
      <c r="G310">
        <v>358</v>
      </c>
      <c r="H310">
        <f>Sales[[#This Row],[Turnover]]-Sales[[#This Row],[Cost]]</f>
        <v>571</v>
      </c>
      <c r="I310" s="45">
        <f>Sales[[#This Row],[Turnover]]*1000/Sales[[#This Row],[Quantity]]</f>
        <v>1510.5691056910568</v>
      </c>
      <c r="J310" s="44">
        <f>Sales[[#This Row],[Quantity]]/SUM(Sales[Quantity])</f>
        <v>1.1163732934464351E-3</v>
      </c>
    </row>
    <row r="311" spans="1:10">
      <c r="A311" t="s">
        <v>207</v>
      </c>
      <c r="B311" t="s">
        <v>212</v>
      </c>
      <c r="C311" t="s">
        <v>10</v>
      </c>
      <c r="D311">
        <v>2018</v>
      </c>
      <c r="E311">
        <v>584</v>
      </c>
      <c r="F311">
        <v>875</v>
      </c>
      <c r="G311">
        <v>340</v>
      </c>
      <c r="H311">
        <f>Sales[[#This Row],[Turnover]]-Sales[[#This Row],[Cost]]</f>
        <v>535</v>
      </c>
      <c r="I311" s="45">
        <f>Sales[[#This Row],[Turnover]]*1000/Sales[[#This Row],[Quantity]]</f>
        <v>1498.2876712328766</v>
      </c>
      <c r="J311" s="44">
        <f>Sales[[#This Row],[Quantity]]/SUM(Sales[Quantity])</f>
        <v>1.0601008184922243E-3</v>
      </c>
    </row>
    <row r="312" spans="1:10">
      <c r="A312" t="s">
        <v>207</v>
      </c>
      <c r="B312" t="s">
        <v>212</v>
      </c>
      <c r="C312" t="s">
        <v>9</v>
      </c>
      <c r="D312">
        <v>2018</v>
      </c>
      <c r="E312">
        <v>720</v>
      </c>
      <c r="F312">
        <v>649</v>
      </c>
      <c r="G312">
        <v>419</v>
      </c>
      <c r="H312">
        <f>Sales[[#This Row],[Turnover]]-Sales[[#This Row],[Cost]]</f>
        <v>230</v>
      </c>
      <c r="I312" s="45">
        <f>Sales[[#This Row],[Turnover]]*1000/Sales[[#This Row],[Quantity]]</f>
        <v>901.38888888888891</v>
      </c>
      <c r="J312" s="44">
        <f>Sales[[#This Row],[Quantity]]/SUM(Sales[Quantity])</f>
        <v>1.3069736118397287E-3</v>
      </c>
    </row>
    <row r="313" spans="1:10">
      <c r="A313" t="s">
        <v>207</v>
      </c>
      <c r="B313" t="s">
        <v>212</v>
      </c>
      <c r="C313" t="s">
        <v>8</v>
      </c>
      <c r="D313">
        <v>2018</v>
      </c>
      <c r="E313">
        <v>720</v>
      </c>
      <c r="F313">
        <v>643</v>
      </c>
      <c r="G313">
        <v>419</v>
      </c>
      <c r="H313">
        <f>Sales[[#This Row],[Turnover]]-Sales[[#This Row],[Cost]]</f>
        <v>224</v>
      </c>
      <c r="I313" s="45">
        <f>Sales[[#This Row],[Turnover]]*1000/Sales[[#This Row],[Quantity]]</f>
        <v>893.05555555555554</v>
      </c>
      <c r="J313" s="44">
        <f>Sales[[#This Row],[Quantity]]/SUM(Sales[Quantity])</f>
        <v>1.3069736118397287E-3</v>
      </c>
    </row>
    <row r="314" spans="1:10">
      <c r="A314" t="s">
        <v>207</v>
      </c>
      <c r="B314" t="s">
        <v>212</v>
      </c>
      <c r="C314" t="s">
        <v>7</v>
      </c>
      <c r="D314">
        <v>2018</v>
      </c>
      <c r="E314">
        <v>723</v>
      </c>
      <c r="F314">
        <v>650</v>
      </c>
      <c r="G314">
        <v>421</v>
      </c>
      <c r="H314">
        <f>Sales[[#This Row],[Turnover]]-Sales[[#This Row],[Cost]]</f>
        <v>229</v>
      </c>
      <c r="I314" s="45">
        <f>Sales[[#This Row],[Turnover]]*1000/Sales[[#This Row],[Quantity]]</f>
        <v>899.03181189488248</v>
      </c>
      <c r="J314" s="44">
        <f>Sales[[#This Row],[Quantity]]/SUM(Sales[Quantity])</f>
        <v>1.3124193352223943E-3</v>
      </c>
    </row>
    <row r="315" spans="1:10">
      <c r="A315" t="s">
        <v>207</v>
      </c>
      <c r="B315" t="s">
        <v>212</v>
      </c>
      <c r="C315" t="s">
        <v>6</v>
      </c>
      <c r="D315">
        <v>2018</v>
      </c>
      <c r="E315">
        <v>606</v>
      </c>
      <c r="F315">
        <v>542</v>
      </c>
      <c r="G315">
        <v>353</v>
      </c>
      <c r="H315">
        <f>Sales[[#This Row],[Turnover]]-Sales[[#This Row],[Cost]]</f>
        <v>189</v>
      </c>
      <c r="I315" s="45">
        <f>Sales[[#This Row],[Turnover]]*1000/Sales[[#This Row],[Quantity]]</f>
        <v>894.38943894389433</v>
      </c>
      <c r="J315" s="44">
        <f>Sales[[#This Row],[Quantity]]/SUM(Sales[Quantity])</f>
        <v>1.1000361232984383E-3</v>
      </c>
    </row>
    <row r="316" spans="1:10">
      <c r="A316" t="s">
        <v>207</v>
      </c>
      <c r="B316" t="s">
        <v>212</v>
      </c>
      <c r="C316" t="s">
        <v>5</v>
      </c>
      <c r="D316">
        <v>2018</v>
      </c>
      <c r="E316">
        <v>571</v>
      </c>
      <c r="F316">
        <v>510</v>
      </c>
      <c r="G316">
        <v>333</v>
      </c>
      <c r="H316">
        <f>Sales[[#This Row],[Turnover]]-Sales[[#This Row],[Cost]]</f>
        <v>177</v>
      </c>
      <c r="I316" s="45">
        <f>Sales[[#This Row],[Turnover]]*1000/Sales[[#This Row],[Quantity]]</f>
        <v>893.1698774080561</v>
      </c>
      <c r="J316" s="44">
        <f>Sales[[#This Row],[Quantity]]/SUM(Sales[Quantity])</f>
        <v>1.0365026838340071E-3</v>
      </c>
    </row>
    <row r="317" spans="1:10">
      <c r="A317" t="s">
        <v>207</v>
      </c>
      <c r="B317" t="s">
        <v>212</v>
      </c>
      <c r="C317" t="s">
        <v>4</v>
      </c>
      <c r="D317">
        <v>2018</v>
      </c>
      <c r="E317">
        <v>1013</v>
      </c>
      <c r="F317">
        <v>704</v>
      </c>
      <c r="G317">
        <v>589</v>
      </c>
      <c r="H317">
        <f>Sales[[#This Row],[Turnover]]-Sales[[#This Row],[Cost]]</f>
        <v>115</v>
      </c>
      <c r="I317" s="45">
        <f>Sales[[#This Row],[Turnover]]*1000/Sales[[#This Row],[Quantity]]</f>
        <v>694.96544916090818</v>
      </c>
      <c r="J317" s="44">
        <f>Sales[[#This Row],[Quantity]]/SUM(Sales[Quantity])</f>
        <v>1.8388392622133961E-3</v>
      </c>
    </row>
    <row r="318" spans="1:10">
      <c r="A318" t="s">
        <v>206</v>
      </c>
      <c r="B318" t="s">
        <v>212</v>
      </c>
      <c r="C318" t="s">
        <v>18</v>
      </c>
      <c r="D318">
        <v>2018</v>
      </c>
      <c r="E318">
        <v>291</v>
      </c>
      <c r="F318">
        <v>513</v>
      </c>
      <c r="G318">
        <v>0</v>
      </c>
      <c r="H318">
        <f>Sales[[#This Row],[Turnover]]-Sales[[#This Row],[Cost]]</f>
        <v>513</v>
      </c>
      <c r="I318" s="45">
        <f>Sales[[#This Row],[Turnover]]*1000/Sales[[#This Row],[Quantity]]</f>
        <v>1762.8865979381444</v>
      </c>
      <c r="J318" s="44">
        <f>Sales[[#This Row],[Quantity]]/SUM(Sales[Quantity])</f>
        <v>5.28235168118557E-4</v>
      </c>
    </row>
    <row r="319" spans="1:10">
      <c r="A319" t="s">
        <v>206</v>
      </c>
      <c r="B319" t="s">
        <v>212</v>
      </c>
      <c r="C319" t="s">
        <v>16</v>
      </c>
      <c r="D319">
        <v>2018</v>
      </c>
      <c r="E319">
        <v>395</v>
      </c>
      <c r="F319">
        <v>691</v>
      </c>
      <c r="G319">
        <v>0</v>
      </c>
      <c r="H319">
        <f>Sales[[#This Row],[Turnover]]-Sales[[#This Row],[Cost]]</f>
        <v>691</v>
      </c>
      <c r="I319" s="45">
        <f>Sales[[#This Row],[Turnover]]*1000/Sales[[#This Row],[Quantity]]</f>
        <v>1749.367088607595</v>
      </c>
      <c r="J319" s="44">
        <f>Sales[[#This Row],[Quantity]]/SUM(Sales[Quantity])</f>
        <v>7.1702024538429564E-4</v>
      </c>
    </row>
    <row r="320" spans="1:10">
      <c r="A320" t="s">
        <v>206</v>
      </c>
      <c r="B320" t="s">
        <v>212</v>
      </c>
      <c r="C320" t="s">
        <v>14</v>
      </c>
      <c r="D320">
        <v>2018</v>
      </c>
      <c r="E320">
        <v>493</v>
      </c>
      <c r="F320">
        <v>859</v>
      </c>
      <c r="G320">
        <v>0</v>
      </c>
      <c r="H320">
        <f>Sales[[#This Row],[Turnover]]-Sales[[#This Row],[Cost]]</f>
        <v>859</v>
      </c>
      <c r="I320" s="45">
        <f>Sales[[#This Row],[Turnover]]*1000/Sales[[#This Row],[Quantity]]</f>
        <v>1742.393509127789</v>
      </c>
      <c r="J320" s="44">
        <f>Sales[[#This Row],[Quantity]]/SUM(Sales[Quantity])</f>
        <v>8.9491387588470309E-4</v>
      </c>
    </row>
    <row r="321" spans="1:10">
      <c r="A321" t="s">
        <v>206</v>
      </c>
      <c r="B321" t="s">
        <v>212</v>
      </c>
      <c r="C321" t="s">
        <v>13</v>
      </c>
      <c r="D321">
        <v>2018</v>
      </c>
      <c r="E321">
        <v>425</v>
      </c>
      <c r="F321">
        <v>737</v>
      </c>
      <c r="G321">
        <v>0</v>
      </c>
      <c r="H321">
        <f>Sales[[#This Row],[Turnover]]-Sales[[#This Row],[Cost]]</f>
        <v>737</v>
      </c>
      <c r="I321" s="45">
        <f>Sales[[#This Row],[Turnover]]*1000/Sales[[#This Row],[Quantity]]</f>
        <v>1734.1176470588234</v>
      </c>
      <c r="J321" s="44">
        <f>Sales[[#This Row],[Quantity]]/SUM(Sales[Quantity])</f>
        <v>7.7147747921095099E-4</v>
      </c>
    </row>
    <row r="322" spans="1:10">
      <c r="A322" t="s">
        <v>206</v>
      </c>
      <c r="B322" t="s">
        <v>212</v>
      </c>
      <c r="C322" t="s">
        <v>11</v>
      </c>
      <c r="D322">
        <v>2018</v>
      </c>
      <c r="E322">
        <v>344</v>
      </c>
      <c r="F322">
        <v>600</v>
      </c>
      <c r="G322">
        <v>0</v>
      </c>
      <c r="H322">
        <f>Sales[[#This Row],[Turnover]]-Sales[[#This Row],[Cost]]</f>
        <v>600</v>
      </c>
      <c r="I322" s="45">
        <f>Sales[[#This Row],[Turnover]]*1000/Sales[[#This Row],[Quantity]]</f>
        <v>1744.1860465116279</v>
      </c>
      <c r="J322" s="44">
        <f>Sales[[#This Row],[Quantity]]/SUM(Sales[Quantity])</f>
        <v>6.2444294787898148E-4</v>
      </c>
    </row>
    <row r="323" spans="1:10">
      <c r="A323" t="s">
        <v>206</v>
      </c>
      <c r="B323" t="s">
        <v>212</v>
      </c>
      <c r="C323" t="s">
        <v>10</v>
      </c>
      <c r="D323">
        <v>2018</v>
      </c>
      <c r="E323">
        <v>354</v>
      </c>
      <c r="F323">
        <v>617</v>
      </c>
      <c r="G323">
        <v>0</v>
      </c>
      <c r="H323">
        <f>Sales[[#This Row],[Turnover]]-Sales[[#This Row],[Cost]]</f>
        <v>617</v>
      </c>
      <c r="I323" s="45">
        <f>Sales[[#This Row],[Turnover]]*1000/Sales[[#This Row],[Quantity]]</f>
        <v>1742.9378531073446</v>
      </c>
      <c r="J323" s="44">
        <f>Sales[[#This Row],[Quantity]]/SUM(Sales[Quantity])</f>
        <v>6.425953591545333E-4</v>
      </c>
    </row>
    <row r="324" spans="1:10">
      <c r="A324" t="s">
        <v>206</v>
      </c>
      <c r="B324" t="s">
        <v>212</v>
      </c>
      <c r="C324" t="s">
        <v>9</v>
      </c>
      <c r="D324">
        <v>2018</v>
      </c>
      <c r="E324">
        <v>626</v>
      </c>
      <c r="F324">
        <v>745</v>
      </c>
      <c r="G324">
        <v>377</v>
      </c>
      <c r="H324">
        <f>Sales[[#This Row],[Turnover]]-Sales[[#This Row],[Cost]]</f>
        <v>368</v>
      </c>
      <c r="I324" s="45">
        <f>Sales[[#This Row],[Turnover]]*1000/Sales[[#This Row],[Quantity]]</f>
        <v>1190.0958466453674</v>
      </c>
      <c r="J324" s="44">
        <f>Sales[[#This Row],[Quantity]]/SUM(Sales[Quantity])</f>
        <v>1.1363409458495419E-3</v>
      </c>
    </row>
    <row r="325" spans="1:10">
      <c r="A325" t="s">
        <v>206</v>
      </c>
      <c r="B325" t="s">
        <v>212</v>
      </c>
      <c r="C325" t="s">
        <v>8</v>
      </c>
      <c r="D325">
        <v>2018</v>
      </c>
      <c r="E325">
        <v>650</v>
      </c>
      <c r="F325">
        <v>781</v>
      </c>
      <c r="G325">
        <v>391</v>
      </c>
      <c r="H325">
        <f>Sales[[#This Row],[Turnover]]-Sales[[#This Row],[Cost]]</f>
        <v>390</v>
      </c>
      <c r="I325" s="45">
        <f>Sales[[#This Row],[Turnover]]*1000/Sales[[#This Row],[Quantity]]</f>
        <v>1201.5384615384614</v>
      </c>
      <c r="J325" s="44">
        <f>Sales[[#This Row],[Quantity]]/SUM(Sales[Quantity])</f>
        <v>1.1799067329108662E-3</v>
      </c>
    </row>
    <row r="326" spans="1:10">
      <c r="A326" t="s">
        <v>206</v>
      </c>
      <c r="B326" t="s">
        <v>212</v>
      </c>
      <c r="C326" t="s">
        <v>7</v>
      </c>
      <c r="D326">
        <v>2018</v>
      </c>
      <c r="E326">
        <v>601</v>
      </c>
      <c r="F326">
        <v>722</v>
      </c>
      <c r="G326">
        <v>362</v>
      </c>
      <c r="H326">
        <f>Sales[[#This Row],[Turnover]]-Sales[[#This Row],[Cost]]</f>
        <v>360</v>
      </c>
      <c r="I326" s="45">
        <f>Sales[[#This Row],[Turnover]]*1000/Sales[[#This Row],[Quantity]]</f>
        <v>1201.3311148086523</v>
      </c>
      <c r="J326" s="44">
        <f>Sales[[#This Row],[Quantity]]/SUM(Sales[Quantity])</f>
        <v>1.0909599176606624E-3</v>
      </c>
    </row>
    <row r="327" spans="1:10">
      <c r="A327" t="s">
        <v>206</v>
      </c>
      <c r="B327" t="s">
        <v>212</v>
      </c>
      <c r="C327" t="s">
        <v>6</v>
      </c>
      <c r="D327">
        <v>2018</v>
      </c>
      <c r="E327">
        <v>576</v>
      </c>
      <c r="F327">
        <v>688</v>
      </c>
      <c r="G327">
        <v>347</v>
      </c>
      <c r="H327">
        <f>Sales[[#This Row],[Turnover]]-Sales[[#This Row],[Cost]]</f>
        <v>341</v>
      </c>
      <c r="I327" s="45">
        <f>Sales[[#This Row],[Turnover]]*1000/Sales[[#This Row],[Quantity]]</f>
        <v>1194.4444444444443</v>
      </c>
      <c r="J327" s="44">
        <f>Sales[[#This Row],[Quantity]]/SUM(Sales[Quantity])</f>
        <v>1.045578889471783E-3</v>
      </c>
    </row>
    <row r="328" spans="1:10">
      <c r="A328" t="s">
        <v>206</v>
      </c>
      <c r="B328" t="s">
        <v>212</v>
      </c>
      <c r="C328" t="s">
        <v>5</v>
      </c>
      <c r="D328">
        <v>2018</v>
      </c>
      <c r="E328">
        <v>469</v>
      </c>
      <c r="F328">
        <v>564</v>
      </c>
      <c r="G328">
        <v>282</v>
      </c>
      <c r="H328">
        <f>Sales[[#This Row],[Turnover]]-Sales[[#This Row],[Cost]]</f>
        <v>282</v>
      </c>
      <c r="I328" s="45">
        <f>Sales[[#This Row],[Turnover]]*1000/Sales[[#This Row],[Quantity]]</f>
        <v>1202.5586353944564</v>
      </c>
      <c r="J328" s="44">
        <f>Sales[[#This Row],[Quantity]]/SUM(Sales[Quantity])</f>
        <v>8.5134808882337881E-4</v>
      </c>
    </row>
    <row r="329" spans="1:10">
      <c r="A329" t="s">
        <v>206</v>
      </c>
      <c r="B329" t="s">
        <v>212</v>
      </c>
      <c r="C329" t="s">
        <v>4</v>
      </c>
      <c r="D329">
        <v>2018</v>
      </c>
      <c r="E329">
        <v>652</v>
      </c>
      <c r="F329">
        <v>519</v>
      </c>
      <c r="G329">
        <v>393</v>
      </c>
      <c r="H329">
        <f>Sales[[#This Row],[Turnover]]-Sales[[#This Row],[Cost]]</f>
        <v>126</v>
      </c>
      <c r="I329" s="45">
        <f>Sales[[#This Row],[Turnover]]*1000/Sales[[#This Row],[Quantity]]</f>
        <v>796.01226993865032</v>
      </c>
      <c r="J329" s="44">
        <f>Sales[[#This Row],[Quantity]]/SUM(Sales[Quantity])</f>
        <v>1.1835372151659765E-3</v>
      </c>
    </row>
    <row r="330" spans="1:10">
      <c r="A330" t="s">
        <v>204</v>
      </c>
      <c r="B330" t="s">
        <v>212</v>
      </c>
      <c r="C330" t="s">
        <v>18</v>
      </c>
      <c r="D330">
        <v>2018</v>
      </c>
      <c r="E330">
        <v>696</v>
      </c>
      <c r="F330">
        <v>1368</v>
      </c>
      <c r="G330">
        <v>843</v>
      </c>
      <c r="H330">
        <f>Sales[[#This Row],[Turnover]]-Sales[[#This Row],[Cost]]</f>
        <v>525</v>
      </c>
      <c r="I330" s="45">
        <f>Sales[[#This Row],[Turnover]]*1000/Sales[[#This Row],[Quantity]]</f>
        <v>1965.5172413793102</v>
      </c>
      <c r="J330" s="44">
        <f>Sales[[#This Row],[Quantity]]/SUM(Sales[Quantity])</f>
        <v>1.2634078247784045E-3</v>
      </c>
    </row>
    <row r="331" spans="1:10">
      <c r="A331" t="s">
        <v>204</v>
      </c>
      <c r="B331" t="s">
        <v>212</v>
      </c>
      <c r="C331" t="s">
        <v>16</v>
      </c>
      <c r="D331">
        <v>2018</v>
      </c>
      <c r="E331">
        <v>750</v>
      </c>
      <c r="F331">
        <v>1465</v>
      </c>
      <c r="G331">
        <v>909</v>
      </c>
      <c r="H331">
        <f>Sales[[#This Row],[Turnover]]-Sales[[#This Row],[Cost]]</f>
        <v>556</v>
      </c>
      <c r="I331" s="45">
        <f>Sales[[#This Row],[Turnover]]*1000/Sales[[#This Row],[Quantity]]</f>
        <v>1953.3333333333333</v>
      </c>
      <c r="J331" s="44">
        <f>Sales[[#This Row],[Quantity]]/SUM(Sales[Quantity])</f>
        <v>1.361430845666384E-3</v>
      </c>
    </row>
    <row r="332" spans="1:10">
      <c r="A332" t="s">
        <v>204</v>
      </c>
      <c r="B332" t="s">
        <v>212</v>
      </c>
      <c r="C332" t="s">
        <v>14</v>
      </c>
      <c r="D332">
        <v>2018</v>
      </c>
      <c r="E332">
        <v>628</v>
      </c>
      <c r="F332">
        <v>1228</v>
      </c>
      <c r="G332">
        <v>761</v>
      </c>
      <c r="H332">
        <f>Sales[[#This Row],[Turnover]]-Sales[[#This Row],[Cost]]</f>
        <v>467</v>
      </c>
      <c r="I332" s="45">
        <f>Sales[[#This Row],[Turnover]]*1000/Sales[[#This Row],[Quantity]]</f>
        <v>1955.4140127388534</v>
      </c>
      <c r="J332" s="44">
        <f>Sales[[#This Row],[Quantity]]/SUM(Sales[Quantity])</f>
        <v>1.1399714281046522E-3</v>
      </c>
    </row>
    <row r="333" spans="1:10">
      <c r="A333" t="s">
        <v>204</v>
      </c>
      <c r="B333" t="s">
        <v>212</v>
      </c>
      <c r="C333" t="s">
        <v>13</v>
      </c>
      <c r="D333">
        <v>2018</v>
      </c>
      <c r="E333">
        <v>765</v>
      </c>
      <c r="F333">
        <v>1497</v>
      </c>
      <c r="G333">
        <v>927</v>
      </c>
      <c r="H333">
        <f>Sales[[#This Row],[Turnover]]-Sales[[#This Row],[Cost]]</f>
        <v>570</v>
      </c>
      <c r="I333" s="45">
        <f>Sales[[#This Row],[Turnover]]*1000/Sales[[#This Row],[Quantity]]</f>
        <v>1956.8627450980391</v>
      </c>
      <c r="J333" s="44">
        <f>Sales[[#This Row],[Quantity]]/SUM(Sales[Quantity])</f>
        <v>1.3886594625797117E-3</v>
      </c>
    </row>
    <row r="334" spans="1:10">
      <c r="A334" t="s">
        <v>204</v>
      </c>
      <c r="B334" t="s">
        <v>212</v>
      </c>
      <c r="C334" t="s">
        <v>11</v>
      </c>
      <c r="D334">
        <v>2018</v>
      </c>
      <c r="E334">
        <v>682</v>
      </c>
      <c r="F334">
        <v>1343</v>
      </c>
      <c r="G334">
        <v>827</v>
      </c>
      <c r="H334">
        <f>Sales[[#This Row],[Turnover]]-Sales[[#This Row],[Cost]]</f>
        <v>516</v>
      </c>
      <c r="I334" s="45">
        <f>Sales[[#This Row],[Turnover]]*1000/Sales[[#This Row],[Quantity]]</f>
        <v>1969.2082111436951</v>
      </c>
      <c r="J334" s="44">
        <f>Sales[[#This Row],[Quantity]]/SUM(Sales[Quantity])</f>
        <v>1.237994448992632E-3</v>
      </c>
    </row>
    <row r="335" spans="1:10">
      <c r="A335" t="s">
        <v>204</v>
      </c>
      <c r="B335" t="s">
        <v>212</v>
      </c>
      <c r="C335" t="s">
        <v>10</v>
      </c>
      <c r="D335">
        <v>2018</v>
      </c>
      <c r="E335">
        <v>696</v>
      </c>
      <c r="F335">
        <v>1348</v>
      </c>
      <c r="G335">
        <v>844</v>
      </c>
      <c r="H335">
        <f>Sales[[#This Row],[Turnover]]-Sales[[#This Row],[Cost]]</f>
        <v>504</v>
      </c>
      <c r="I335" s="45">
        <f>Sales[[#This Row],[Turnover]]*1000/Sales[[#This Row],[Quantity]]</f>
        <v>1936.7816091954023</v>
      </c>
      <c r="J335" s="44">
        <f>Sales[[#This Row],[Quantity]]/SUM(Sales[Quantity])</f>
        <v>1.2634078247784045E-3</v>
      </c>
    </row>
    <row r="336" spans="1:10">
      <c r="A336" t="s">
        <v>204</v>
      </c>
      <c r="B336" t="s">
        <v>212</v>
      </c>
      <c r="C336" t="s">
        <v>9</v>
      </c>
      <c r="D336">
        <v>2018</v>
      </c>
      <c r="E336">
        <v>570</v>
      </c>
      <c r="F336">
        <v>1102</v>
      </c>
      <c r="G336">
        <v>691</v>
      </c>
      <c r="H336">
        <f>Sales[[#This Row],[Turnover]]-Sales[[#This Row],[Cost]]</f>
        <v>411</v>
      </c>
      <c r="I336" s="45">
        <f>Sales[[#This Row],[Turnover]]*1000/Sales[[#This Row],[Quantity]]</f>
        <v>1933.3333333333333</v>
      </c>
      <c r="J336" s="44">
        <f>Sales[[#This Row],[Quantity]]/SUM(Sales[Quantity])</f>
        <v>1.0346874427064519E-3</v>
      </c>
    </row>
    <row r="337" spans="1:10">
      <c r="A337" t="s">
        <v>204</v>
      </c>
      <c r="B337" t="s">
        <v>212</v>
      </c>
      <c r="C337" t="s">
        <v>8</v>
      </c>
      <c r="D337">
        <v>2018</v>
      </c>
      <c r="E337">
        <v>906</v>
      </c>
      <c r="F337">
        <v>1360</v>
      </c>
      <c r="G337">
        <v>1098</v>
      </c>
      <c r="H337">
        <f>Sales[[#This Row],[Turnover]]-Sales[[#This Row],[Cost]]</f>
        <v>262</v>
      </c>
      <c r="I337" s="45">
        <f>Sales[[#This Row],[Turnover]]*1000/Sales[[#This Row],[Quantity]]</f>
        <v>1501.1037527593819</v>
      </c>
      <c r="J337" s="44">
        <f>Sales[[#This Row],[Quantity]]/SUM(Sales[Quantity])</f>
        <v>1.6446084615649921E-3</v>
      </c>
    </row>
    <row r="338" spans="1:10">
      <c r="A338" t="s">
        <v>204</v>
      </c>
      <c r="B338" t="s">
        <v>212</v>
      </c>
      <c r="C338" t="s">
        <v>7</v>
      </c>
      <c r="D338">
        <v>2018</v>
      </c>
      <c r="E338">
        <v>945</v>
      </c>
      <c r="F338">
        <v>1420</v>
      </c>
      <c r="G338">
        <v>1145</v>
      </c>
      <c r="H338">
        <f>Sales[[#This Row],[Turnover]]-Sales[[#This Row],[Cost]]</f>
        <v>275</v>
      </c>
      <c r="I338" s="45">
        <f>Sales[[#This Row],[Turnover]]*1000/Sales[[#This Row],[Quantity]]</f>
        <v>1502.6455026455026</v>
      </c>
      <c r="J338" s="44">
        <f>Sales[[#This Row],[Quantity]]/SUM(Sales[Quantity])</f>
        <v>1.7154028655396441E-3</v>
      </c>
    </row>
    <row r="339" spans="1:10">
      <c r="A339" t="s">
        <v>204</v>
      </c>
      <c r="B339" t="s">
        <v>212</v>
      </c>
      <c r="C339" t="s">
        <v>6</v>
      </c>
      <c r="D339">
        <v>2018</v>
      </c>
      <c r="E339">
        <v>912</v>
      </c>
      <c r="F339">
        <v>1366</v>
      </c>
      <c r="G339">
        <v>1105</v>
      </c>
      <c r="H339">
        <f>Sales[[#This Row],[Turnover]]-Sales[[#This Row],[Cost]]</f>
        <v>261</v>
      </c>
      <c r="I339" s="45">
        <f>Sales[[#This Row],[Turnover]]*1000/Sales[[#This Row],[Quantity]]</f>
        <v>1497.8070175438597</v>
      </c>
      <c r="J339" s="44">
        <f>Sales[[#This Row],[Quantity]]/SUM(Sales[Quantity])</f>
        <v>1.655499908330323E-3</v>
      </c>
    </row>
    <row r="340" spans="1:10">
      <c r="A340" t="s">
        <v>204</v>
      </c>
      <c r="B340" t="s">
        <v>212</v>
      </c>
      <c r="C340" t="s">
        <v>5</v>
      </c>
      <c r="D340">
        <v>2018</v>
      </c>
      <c r="E340">
        <v>780</v>
      </c>
      <c r="F340">
        <v>1179</v>
      </c>
      <c r="G340">
        <v>945</v>
      </c>
      <c r="H340">
        <f>Sales[[#This Row],[Turnover]]-Sales[[#This Row],[Cost]]</f>
        <v>234</v>
      </c>
      <c r="I340" s="45">
        <f>Sales[[#This Row],[Turnover]]*1000/Sales[[#This Row],[Quantity]]</f>
        <v>1511.5384615384614</v>
      </c>
      <c r="J340" s="44">
        <f>Sales[[#This Row],[Quantity]]/SUM(Sales[Quantity])</f>
        <v>1.4158880794930395E-3</v>
      </c>
    </row>
    <row r="341" spans="1:10">
      <c r="A341" t="s">
        <v>204</v>
      </c>
      <c r="B341" t="s">
        <v>212</v>
      </c>
      <c r="C341" t="s">
        <v>4</v>
      </c>
      <c r="D341">
        <v>2018</v>
      </c>
      <c r="E341">
        <v>644</v>
      </c>
      <c r="F341">
        <v>967</v>
      </c>
      <c r="G341">
        <v>781</v>
      </c>
      <c r="H341">
        <f>Sales[[#This Row],[Turnover]]-Sales[[#This Row],[Cost]]</f>
        <v>186</v>
      </c>
      <c r="I341" s="45">
        <f>Sales[[#This Row],[Turnover]]*1000/Sales[[#This Row],[Quantity]]</f>
        <v>1501.5527950310559</v>
      </c>
      <c r="J341" s="44">
        <f>Sales[[#This Row],[Quantity]]/SUM(Sales[Quantity])</f>
        <v>1.1690152861455352E-3</v>
      </c>
    </row>
    <row r="342" spans="1:10">
      <c r="A342" t="s">
        <v>203</v>
      </c>
      <c r="B342" t="s">
        <v>212</v>
      </c>
      <c r="C342" t="s">
        <v>8</v>
      </c>
      <c r="D342">
        <v>2018</v>
      </c>
      <c r="E342">
        <v>409</v>
      </c>
      <c r="F342">
        <v>1428</v>
      </c>
      <c r="G342">
        <v>496</v>
      </c>
      <c r="H342">
        <f>Sales[[#This Row],[Turnover]]-Sales[[#This Row],[Cost]]</f>
        <v>932</v>
      </c>
      <c r="I342" s="45">
        <f>Sales[[#This Row],[Turnover]]*1000/Sales[[#This Row],[Quantity]]</f>
        <v>3491.4425427872861</v>
      </c>
      <c r="J342" s="44">
        <f>Sales[[#This Row],[Quantity]]/SUM(Sales[Quantity])</f>
        <v>7.424336211700681E-4</v>
      </c>
    </row>
    <row r="343" spans="1:10">
      <c r="A343" t="s">
        <v>203</v>
      </c>
      <c r="B343" t="s">
        <v>212</v>
      </c>
      <c r="C343" t="s">
        <v>7</v>
      </c>
      <c r="D343">
        <v>2018</v>
      </c>
      <c r="E343">
        <v>406</v>
      </c>
      <c r="F343">
        <v>1430</v>
      </c>
      <c r="G343">
        <v>493</v>
      </c>
      <c r="H343">
        <f>Sales[[#This Row],[Turnover]]-Sales[[#This Row],[Cost]]</f>
        <v>937</v>
      </c>
      <c r="I343" s="45">
        <f>Sales[[#This Row],[Turnover]]*1000/Sales[[#This Row],[Quantity]]</f>
        <v>3522.1674876847292</v>
      </c>
      <c r="J343" s="44">
        <f>Sales[[#This Row],[Quantity]]/SUM(Sales[Quantity])</f>
        <v>7.3698789778740262E-4</v>
      </c>
    </row>
    <row r="344" spans="1:10">
      <c r="A344" t="s">
        <v>203</v>
      </c>
      <c r="B344" t="s">
        <v>212</v>
      </c>
      <c r="C344" t="s">
        <v>6</v>
      </c>
      <c r="D344">
        <v>2018</v>
      </c>
      <c r="E344">
        <v>386</v>
      </c>
      <c r="F344">
        <v>1361</v>
      </c>
      <c r="G344">
        <v>468</v>
      </c>
      <c r="H344">
        <f>Sales[[#This Row],[Turnover]]-Sales[[#This Row],[Cost]]</f>
        <v>893</v>
      </c>
      <c r="I344" s="45">
        <f>Sales[[#This Row],[Turnover]]*1000/Sales[[#This Row],[Quantity]]</f>
        <v>3525.9067357512954</v>
      </c>
      <c r="J344" s="44">
        <f>Sales[[#This Row],[Quantity]]/SUM(Sales[Quantity])</f>
        <v>7.0068307523629898E-4</v>
      </c>
    </row>
    <row r="345" spans="1:10">
      <c r="A345" t="s">
        <v>203</v>
      </c>
      <c r="B345" t="s">
        <v>212</v>
      </c>
      <c r="C345" t="s">
        <v>5</v>
      </c>
      <c r="D345">
        <v>2018</v>
      </c>
      <c r="E345">
        <v>377</v>
      </c>
      <c r="F345">
        <v>1316</v>
      </c>
      <c r="G345">
        <v>458</v>
      </c>
      <c r="H345">
        <f>Sales[[#This Row],[Turnover]]-Sales[[#This Row],[Cost]]</f>
        <v>858</v>
      </c>
      <c r="I345" s="45">
        <f>Sales[[#This Row],[Turnover]]*1000/Sales[[#This Row],[Quantity]]</f>
        <v>3490.7161803713529</v>
      </c>
      <c r="J345" s="44">
        <f>Sales[[#This Row],[Quantity]]/SUM(Sales[Quantity])</f>
        <v>6.8434590508830242E-4</v>
      </c>
    </row>
    <row r="346" spans="1:10">
      <c r="A346" t="s">
        <v>203</v>
      </c>
      <c r="B346" t="s">
        <v>212</v>
      </c>
      <c r="C346" t="s">
        <v>4</v>
      </c>
      <c r="D346">
        <v>2018</v>
      </c>
      <c r="E346">
        <v>421</v>
      </c>
      <c r="F346">
        <v>1480</v>
      </c>
      <c r="G346">
        <v>511</v>
      </c>
      <c r="H346">
        <f>Sales[[#This Row],[Turnover]]-Sales[[#This Row],[Cost]]</f>
        <v>969</v>
      </c>
      <c r="I346" s="45">
        <f>Sales[[#This Row],[Turnover]]*1000/Sales[[#This Row],[Quantity]]</f>
        <v>3515.439429928741</v>
      </c>
      <c r="J346" s="44">
        <f>Sales[[#This Row],[Quantity]]/SUM(Sales[Quantity])</f>
        <v>7.6421651470073024E-4</v>
      </c>
    </row>
    <row r="347" spans="1:10">
      <c r="A347" t="s">
        <v>205</v>
      </c>
      <c r="B347" t="s">
        <v>212</v>
      </c>
      <c r="C347" t="s">
        <v>8</v>
      </c>
      <c r="D347">
        <v>2018</v>
      </c>
      <c r="E347">
        <v>244</v>
      </c>
      <c r="F347">
        <v>1005</v>
      </c>
      <c r="G347">
        <v>348</v>
      </c>
      <c r="H347">
        <f>Sales[[#This Row],[Turnover]]-Sales[[#This Row],[Cost]]</f>
        <v>657</v>
      </c>
      <c r="I347" s="45">
        <f>Sales[[#This Row],[Turnover]]*1000/Sales[[#This Row],[Quantity]]</f>
        <v>4118.8524590163934</v>
      </c>
      <c r="J347" s="44">
        <f>Sales[[#This Row],[Quantity]]/SUM(Sales[Quantity])</f>
        <v>4.4291883512346365E-4</v>
      </c>
    </row>
    <row r="348" spans="1:10">
      <c r="A348" t="s">
        <v>205</v>
      </c>
      <c r="B348" t="s">
        <v>212</v>
      </c>
      <c r="C348" t="s">
        <v>7</v>
      </c>
      <c r="D348">
        <v>2018</v>
      </c>
      <c r="E348">
        <v>270</v>
      </c>
      <c r="F348">
        <v>1118</v>
      </c>
      <c r="G348">
        <v>387</v>
      </c>
      <c r="H348">
        <f>Sales[[#This Row],[Turnover]]-Sales[[#This Row],[Cost]]</f>
        <v>731</v>
      </c>
      <c r="I348" s="45">
        <f>Sales[[#This Row],[Turnover]]*1000/Sales[[#This Row],[Quantity]]</f>
        <v>4140.7407407407409</v>
      </c>
      <c r="J348" s="44">
        <f>Sales[[#This Row],[Quantity]]/SUM(Sales[Quantity])</f>
        <v>4.901151044398983E-4</v>
      </c>
    </row>
    <row r="349" spans="1:10">
      <c r="A349" t="s">
        <v>205</v>
      </c>
      <c r="B349" t="s">
        <v>212</v>
      </c>
      <c r="C349" t="s">
        <v>6</v>
      </c>
      <c r="D349">
        <v>2018</v>
      </c>
      <c r="E349">
        <v>252</v>
      </c>
      <c r="F349">
        <v>1029</v>
      </c>
      <c r="G349">
        <v>361</v>
      </c>
      <c r="H349">
        <f>Sales[[#This Row],[Turnover]]-Sales[[#This Row],[Cost]]</f>
        <v>668</v>
      </c>
      <c r="I349" s="45">
        <f>Sales[[#This Row],[Turnover]]*1000/Sales[[#This Row],[Quantity]]</f>
        <v>4083.3333333333335</v>
      </c>
      <c r="J349" s="44">
        <f>Sales[[#This Row],[Quantity]]/SUM(Sales[Quantity])</f>
        <v>4.5744076414390504E-4</v>
      </c>
    </row>
    <row r="350" spans="1:10">
      <c r="A350" t="s">
        <v>205</v>
      </c>
      <c r="B350" t="s">
        <v>212</v>
      </c>
      <c r="C350" t="s">
        <v>5</v>
      </c>
      <c r="D350">
        <v>2018</v>
      </c>
      <c r="E350">
        <v>231</v>
      </c>
      <c r="F350">
        <v>953</v>
      </c>
      <c r="G350">
        <v>331</v>
      </c>
      <c r="H350">
        <f>Sales[[#This Row],[Turnover]]-Sales[[#This Row],[Cost]]</f>
        <v>622</v>
      </c>
      <c r="I350" s="45">
        <f>Sales[[#This Row],[Turnover]]*1000/Sales[[#This Row],[Quantity]]</f>
        <v>4125.5411255411254</v>
      </c>
      <c r="J350" s="44">
        <f>Sales[[#This Row],[Quantity]]/SUM(Sales[Quantity])</f>
        <v>4.1932070046524629E-4</v>
      </c>
    </row>
    <row r="351" spans="1:10">
      <c r="A351" t="s">
        <v>205</v>
      </c>
      <c r="B351" t="s">
        <v>212</v>
      </c>
      <c r="C351" t="s">
        <v>4</v>
      </c>
      <c r="D351">
        <v>2018</v>
      </c>
      <c r="E351">
        <v>291</v>
      </c>
      <c r="F351">
        <v>1197</v>
      </c>
      <c r="G351">
        <v>416</v>
      </c>
      <c r="H351">
        <f>Sales[[#This Row],[Turnover]]-Sales[[#This Row],[Cost]]</f>
        <v>781</v>
      </c>
      <c r="I351" s="45">
        <f>Sales[[#This Row],[Turnover]]*1000/Sales[[#This Row],[Quantity]]</f>
        <v>4113.4020618556697</v>
      </c>
      <c r="J351" s="44">
        <f>Sales[[#This Row],[Quantity]]/SUM(Sales[Quantity])</f>
        <v>5.28235168118557E-4</v>
      </c>
    </row>
    <row r="352" spans="1:10">
      <c r="A352" t="s">
        <v>207</v>
      </c>
      <c r="B352" t="s">
        <v>212</v>
      </c>
      <c r="C352" t="s">
        <v>18</v>
      </c>
      <c r="D352">
        <v>2019</v>
      </c>
      <c r="E352">
        <v>994</v>
      </c>
      <c r="F352">
        <v>696</v>
      </c>
      <c r="G352">
        <v>578</v>
      </c>
      <c r="H352">
        <f>Sales[[#This Row],[Turnover]]-Sales[[#This Row],[Cost]]</f>
        <v>118</v>
      </c>
      <c r="I352" s="45">
        <f>Sales[[#This Row],[Turnover]]*1000/Sales[[#This Row],[Quantity]]</f>
        <v>700.20120724346077</v>
      </c>
      <c r="J352" s="44">
        <f>Sales[[#This Row],[Quantity]]/SUM(Sales[Quantity])</f>
        <v>1.8043496807898477E-3</v>
      </c>
    </row>
    <row r="353" spans="1:10">
      <c r="A353" t="s">
        <v>207</v>
      </c>
      <c r="B353" t="s">
        <v>212</v>
      </c>
      <c r="C353" t="s">
        <v>16</v>
      </c>
      <c r="D353">
        <v>2019</v>
      </c>
      <c r="E353">
        <v>1003</v>
      </c>
      <c r="F353">
        <v>701</v>
      </c>
      <c r="G353">
        <v>584</v>
      </c>
      <c r="H353">
        <f>Sales[[#This Row],[Turnover]]-Sales[[#This Row],[Cost]]</f>
        <v>117</v>
      </c>
      <c r="I353" s="45">
        <f>Sales[[#This Row],[Turnover]]*1000/Sales[[#This Row],[Quantity]]</f>
        <v>698.90329012961115</v>
      </c>
      <c r="J353" s="44">
        <f>Sales[[#This Row],[Quantity]]/SUM(Sales[Quantity])</f>
        <v>1.8206868509378442E-3</v>
      </c>
    </row>
    <row r="354" spans="1:10">
      <c r="A354" t="s">
        <v>207</v>
      </c>
      <c r="B354" t="s">
        <v>212</v>
      </c>
      <c r="C354" t="s">
        <v>14</v>
      </c>
      <c r="D354">
        <v>2019</v>
      </c>
      <c r="E354">
        <v>902</v>
      </c>
      <c r="F354">
        <v>628</v>
      </c>
      <c r="G354">
        <v>525</v>
      </c>
      <c r="H354">
        <f>Sales[[#This Row],[Turnover]]-Sales[[#This Row],[Cost]]</f>
        <v>103</v>
      </c>
      <c r="I354" s="45">
        <f>Sales[[#This Row],[Turnover]]*1000/Sales[[#This Row],[Quantity]]</f>
        <v>696.23059866962308</v>
      </c>
      <c r="J354" s="44">
        <f>Sales[[#This Row],[Quantity]]/SUM(Sales[Quantity])</f>
        <v>1.6373474970547712E-3</v>
      </c>
    </row>
    <row r="355" spans="1:10">
      <c r="A355" t="s">
        <v>207</v>
      </c>
      <c r="B355" t="s">
        <v>212</v>
      </c>
      <c r="C355" t="s">
        <v>13</v>
      </c>
      <c r="D355">
        <v>2019</v>
      </c>
      <c r="E355">
        <v>864</v>
      </c>
      <c r="F355">
        <v>604</v>
      </c>
      <c r="G355">
        <v>503</v>
      </c>
      <c r="H355">
        <f>Sales[[#This Row],[Turnover]]-Sales[[#This Row],[Cost]]</f>
        <v>101</v>
      </c>
      <c r="I355" s="45">
        <f>Sales[[#This Row],[Turnover]]*1000/Sales[[#This Row],[Quantity]]</f>
        <v>699.07407407407402</v>
      </c>
      <c r="J355" s="44">
        <f>Sales[[#This Row],[Quantity]]/SUM(Sales[Quantity])</f>
        <v>1.5683683342076744E-3</v>
      </c>
    </row>
    <row r="356" spans="1:10">
      <c r="A356" t="s">
        <v>207</v>
      </c>
      <c r="B356" t="s">
        <v>212</v>
      </c>
      <c r="C356" t="s">
        <v>11</v>
      </c>
      <c r="D356">
        <v>2019</v>
      </c>
      <c r="E356">
        <v>686</v>
      </c>
      <c r="F356">
        <v>478</v>
      </c>
      <c r="G356">
        <v>399</v>
      </c>
      <c r="H356">
        <f>Sales[[#This Row],[Turnover]]-Sales[[#This Row],[Cost]]</f>
        <v>79</v>
      </c>
      <c r="I356" s="45">
        <f>Sales[[#This Row],[Turnover]]*1000/Sales[[#This Row],[Quantity]]</f>
        <v>696.79300291545189</v>
      </c>
      <c r="J356" s="44">
        <f>Sales[[#This Row],[Quantity]]/SUM(Sales[Quantity])</f>
        <v>1.2452554135028526E-3</v>
      </c>
    </row>
    <row r="357" spans="1:10">
      <c r="A357" t="s">
        <v>207</v>
      </c>
      <c r="B357" t="s">
        <v>212</v>
      </c>
      <c r="C357" t="s">
        <v>10</v>
      </c>
      <c r="D357">
        <v>2019</v>
      </c>
      <c r="E357">
        <v>838</v>
      </c>
      <c r="F357">
        <v>506</v>
      </c>
      <c r="G357">
        <v>488</v>
      </c>
      <c r="H357">
        <f>Sales[[#This Row],[Turnover]]-Sales[[#This Row],[Cost]]</f>
        <v>18</v>
      </c>
      <c r="I357" s="45">
        <f>Sales[[#This Row],[Turnover]]*1000/Sales[[#This Row],[Quantity]]</f>
        <v>603.81861575178993</v>
      </c>
      <c r="J357" s="44">
        <f>Sales[[#This Row],[Quantity]]/SUM(Sales[Quantity])</f>
        <v>1.5211720648912398E-3</v>
      </c>
    </row>
    <row r="358" spans="1:10">
      <c r="A358" t="s">
        <v>207</v>
      </c>
      <c r="B358" t="s">
        <v>212</v>
      </c>
      <c r="C358" t="s">
        <v>9</v>
      </c>
      <c r="D358">
        <v>2019</v>
      </c>
      <c r="E358">
        <v>894</v>
      </c>
      <c r="F358">
        <v>534</v>
      </c>
      <c r="G358">
        <v>520</v>
      </c>
      <c r="H358">
        <f>Sales[[#This Row],[Turnover]]-Sales[[#This Row],[Cost]]</f>
        <v>14</v>
      </c>
      <c r="I358" s="45">
        <f>Sales[[#This Row],[Turnover]]*1000/Sales[[#This Row],[Quantity]]</f>
        <v>597.31543624161077</v>
      </c>
      <c r="J358" s="44">
        <f>Sales[[#This Row],[Quantity]]/SUM(Sales[Quantity])</f>
        <v>1.6228255680343299E-3</v>
      </c>
    </row>
    <row r="359" spans="1:10">
      <c r="A359" t="s">
        <v>207</v>
      </c>
      <c r="B359" t="s">
        <v>212</v>
      </c>
      <c r="C359" t="s">
        <v>8</v>
      </c>
      <c r="D359">
        <v>2019</v>
      </c>
      <c r="E359">
        <v>698</v>
      </c>
      <c r="F359">
        <v>415</v>
      </c>
      <c r="G359">
        <v>406</v>
      </c>
      <c r="H359">
        <f>Sales[[#This Row],[Turnover]]-Sales[[#This Row],[Cost]]</f>
        <v>9</v>
      </c>
      <c r="I359" s="45">
        <f>Sales[[#This Row],[Turnover]]*1000/Sales[[#This Row],[Quantity]]</f>
        <v>594.55587392550149</v>
      </c>
      <c r="J359" s="44">
        <f>Sales[[#This Row],[Quantity]]/SUM(Sales[Quantity])</f>
        <v>1.2670383070335148E-3</v>
      </c>
    </row>
    <row r="360" spans="1:10">
      <c r="A360" t="s">
        <v>207</v>
      </c>
      <c r="B360" t="s">
        <v>212</v>
      </c>
      <c r="C360" t="s">
        <v>7</v>
      </c>
      <c r="D360">
        <v>2019</v>
      </c>
      <c r="E360">
        <v>627</v>
      </c>
      <c r="F360">
        <v>376</v>
      </c>
      <c r="G360">
        <v>365</v>
      </c>
      <c r="H360">
        <f>Sales[[#This Row],[Turnover]]-Sales[[#This Row],[Cost]]</f>
        <v>11</v>
      </c>
      <c r="I360" s="45">
        <f>Sales[[#This Row],[Turnover]]*1000/Sales[[#This Row],[Quantity]]</f>
        <v>599.6810207336523</v>
      </c>
      <c r="J360" s="44">
        <f>Sales[[#This Row],[Quantity]]/SUM(Sales[Quantity])</f>
        <v>1.1381561869770972E-3</v>
      </c>
    </row>
    <row r="361" spans="1:10">
      <c r="A361" t="s">
        <v>207</v>
      </c>
      <c r="B361" t="s">
        <v>212</v>
      </c>
      <c r="C361" t="s">
        <v>6</v>
      </c>
      <c r="D361">
        <v>2019</v>
      </c>
      <c r="E361">
        <v>698</v>
      </c>
      <c r="F361">
        <v>414</v>
      </c>
      <c r="G361">
        <v>406</v>
      </c>
      <c r="H361">
        <f>Sales[[#This Row],[Turnover]]-Sales[[#This Row],[Cost]]</f>
        <v>8</v>
      </c>
      <c r="I361" s="45">
        <f>Sales[[#This Row],[Turnover]]*1000/Sales[[#This Row],[Quantity]]</f>
        <v>593.12320916905446</v>
      </c>
      <c r="J361" s="44">
        <f>Sales[[#This Row],[Quantity]]/SUM(Sales[Quantity])</f>
        <v>1.2670383070335148E-3</v>
      </c>
    </row>
    <row r="362" spans="1:10">
      <c r="A362" t="s">
        <v>207</v>
      </c>
      <c r="B362" t="s">
        <v>212</v>
      </c>
      <c r="C362" t="s">
        <v>5</v>
      </c>
      <c r="D362">
        <v>2019</v>
      </c>
      <c r="E362">
        <v>597</v>
      </c>
      <c r="F362">
        <v>359</v>
      </c>
      <c r="G362">
        <v>347</v>
      </c>
      <c r="H362">
        <f>Sales[[#This Row],[Turnover]]-Sales[[#This Row],[Cost]]</f>
        <v>12</v>
      </c>
      <c r="I362" s="45">
        <f>Sales[[#This Row],[Turnover]]*1000/Sales[[#This Row],[Quantity]]</f>
        <v>601.34003350083754</v>
      </c>
      <c r="J362" s="44">
        <f>Sales[[#This Row],[Quantity]]/SUM(Sales[Quantity])</f>
        <v>1.0836989531504417E-3</v>
      </c>
    </row>
    <row r="363" spans="1:10">
      <c r="A363" t="s">
        <v>207</v>
      </c>
      <c r="B363" t="s">
        <v>212</v>
      </c>
      <c r="C363" t="s">
        <v>4</v>
      </c>
      <c r="D363">
        <v>2019</v>
      </c>
      <c r="E363">
        <v>579</v>
      </c>
      <c r="F363">
        <v>350</v>
      </c>
      <c r="G363">
        <v>337</v>
      </c>
      <c r="H363">
        <f>Sales[[#This Row],[Turnover]]-Sales[[#This Row],[Cost]]</f>
        <v>13</v>
      </c>
      <c r="I363" s="45">
        <f>Sales[[#This Row],[Turnover]]*1000/Sales[[#This Row],[Quantity]]</f>
        <v>604.49050086355783</v>
      </c>
      <c r="J363" s="44">
        <f>Sales[[#This Row],[Quantity]]/SUM(Sales[Quantity])</f>
        <v>1.0510246128544486E-3</v>
      </c>
    </row>
    <row r="364" spans="1:10">
      <c r="A364" t="s">
        <v>206</v>
      </c>
      <c r="B364" t="s">
        <v>212</v>
      </c>
      <c r="C364" t="s">
        <v>18</v>
      </c>
      <c r="D364">
        <v>2019</v>
      </c>
      <c r="E364">
        <v>696</v>
      </c>
      <c r="F364">
        <v>553</v>
      </c>
      <c r="G364">
        <v>419</v>
      </c>
      <c r="H364">
        <f>Sales[[#This Row],[Turnover]]-Sales[[#This Row],[Cost]]</f>
        <v>134</v>
      </c>
      <c r="I364" s="45">
        <f>Sales[[#This Row],[Turnover]]*1000/Sales[[#This Row],[Quantity]]</f>
        <v>794.54022988505744</v>
      </c>
      <c r="J364" s="44">
        <f>Sales[[#This Row],[Quantity]]/SUM(Sales[Quantity])</f>
        <v>1.2634078247784045E-3</v>
      </c>
    </row>
    <row r="365" spans="1:10">
      <c r="A365" t="s">
        <v>206</v>
      </c>
      <c r="B365" t="s">
        <v>212</v>
      </c>
      <c r="C365" t="s">
        <v>16</v>
      </c>
      <c r="D365">
        <v>2019</v>
      </c>
      <c r="E365">
        <v>684</v>
      </c>
      <c r="F365">
        <v>543</v>
      </c>
      <c r="G365">
        <v>412</v>
      </c>
      <c r="H365">
        <f>Sales[[#This Row],[Turnover]]-Sales[[#This Row],[Cost]]</f>
        <v>131</v>
      </c>
      <c r="I365" s="45">
        <f>Sales[[#This Row],[Turnover]]*1000/Sales[[#This Row],[Quantity]]</f>
        <v>793.85964912280701</v>
      </c>
      <c r="J365" s="44">
        <f>Sales[[#This Row],[Quantity]]/SUM(Sales[Quantity])</f>
        <v>1.2416249312477423E-3</v>
      </c>
    </row>
    <row r="366" spans="1:10">
      <c r="A366" t="s">
        <v>206</v>
      </c>
      <c r="B366" t="s">
        <v>212</v>
      </c>
      <c r="C366" t="s">
        <v>14</v>
      </c>
      <c r="D366">
        <v>2019</v>
      </c>
      <c r="E366">
        <v>611</v>
      </c>
      <c r="F366">
        <v>487</v>
      </c>
      <c r="G366">
        <v>368</v>
      </c>
      <c r="H366">
        <f>Sales[[#This Row],[Turnover]]-Sales[[#This Row],[Cost]]</f>
        <v>119</v>
      </c>
      <c r="I366" s="45">
        <f>Sales[[#This Row],[Turnover]]*1000/Sales[[#This Row],[Quantity]]</f>
        <v>797.05400981996729</v>
      </c>
      <c r="J366" s="44">
        <f>Sales[[#This Row],[Quantity]]/SUM(Sales[Quantity])</f>
        <v>1.1091123289362142E-3</v>
      </c>
    </row>
    <row r="367" spans="1:10">
      <c r="A367" t="s">
        <v>206</v>
      </c>
      <c r="B367" t="s">
        <v>212</v>
      </c>
      <c r="C367" t="s">
        <v>13</v>
      </c>
      <c r="D367">
        <v>2019</v>
      </c>
      <c r="E367">
        <v>622</v>
      </c>
      <c r="F367">
        <v>501</v>
      </c>
      <c r="G367">
        <v>374</v>
      </c>
      <c r="H367">
        <f>Sales[[#This Row],[Turnover]]-Sales[[#This Row],[Cost]]</f>
        <v>127</v>
      </c>
      <c r="I367" s="45">
        <f>Sales[[#This Row],[Turnover]]*1000/Sales[[#This Row],[Quantity]]</f>
        <v>805.46623794212223</v>
      </c>
      <c r="J367" s="44">
        <f>Sales[[#This Row],[Quantity]]/SUM(Sales[Quantity])</f>
        <v>1.1290799813393213E-3</v>
      </c>
    </row>
    <row r="368" spans="1:10">
      <c r="A368" t="s">
        <v>206</v>
      </c>
      <c r="B368" t="s">
        <v>212</v>
      </c>
      <c r="C368" t="s">
        <v>11</v>
      </c>
      <c r="D368">
        <v>2019</v>
      </c>
      <c r="E368">
        <v>520</v>
      </c>
      <c r="F368">
        <v>418</v>
      </c>
      <c r="G368">
        <v>313</v>
      </c>
      <c r="H368">
        <f>Sales[[#This Row],[Turnover]]-Sales[[#This Row],[Cost]]</f>
        <v>105</v>
      </c>
      <c r="I368" s="45">
        <f>Sales[[#This Row],[Turnover]]*1000/Sales[[#This Row],[Quantity]]</f>
        <v>803.84615384615381</v>
      </c>
      <c r="J368" s="44">
        <f>Sales[[#This Row],[Quantity]]/SUM(Sales[Quantity])</f>
        <v>9.4392538632869297E-4</v>
      </c>
    </row>
    <row r="369" spans="1:10">
      <c r="A369" t="s">
        <v>206</v>
      </c>
      <c r="B369" t="s">
        <v>212</v>
      </c>
      <c r="C369" t="s">
        <v>10</v>
      </c>
      <c r="D369">
        <v>2019</v>
      </c>
      <c r="E369">
        <v>723</v>
      </c>
      <c r="F369">
        <v>506</v>
      </c>
      <c r="G369">
        <v>435</v>
      </c>
      <c r="H369">
        <f>Sales[[#This Row],[Turnover]]-Sales[[#This Row],[Cost]]</f>
        <v>71</v>
      </c>
      <c r="I369" s="45">
        <f>Sales[[#This Row],[Turnover]]*1000/Sales[[#This Row],[Quantity]]</f>
        <v>699.86168741355459</v>
      </c>
      <c r="J369" s="44">
        <f>Sales[[#This Row],[Quantity]]/SUM(Sales[Quantity])</f>
        <v>1.3124193352223943E-3</v>
      </c>
    </row>
    <row r="370" spans="1:10">
      <c r="A370" t="s">
        <v>206</v>
      </c>
      <c r="B370" t="s">
        <v>212</v>
      </c>
      <c r="C370" t="s">
        <v>9</v>
      </c>
      <c r="D370">
        <v>2019</v>
      </c>
      <c r="E370">
        <v>686</v>
      </c>
      <c r="F370">
        <v>484</v>
      </c>
      <c r="G370">
        <v>413</v>
      </c>
      <c r="H370">
        <f>Sales[[#This Row],[Turnover]]-Sales[[#This Row],[Cost]]</f>
        <v>71</v>
      </c>
      <c r="I370" s="45">
        <f>Sales[[#This Row],[Turnover]]*1000/Sales[[#This Row],[Quantity]]</f>
        <v>705.53935860058311</v>
      </c>
      <c r="J370" s="44">
        <f>Sales[[#This Row],[Quantity]]/SUM(Sales[Quantity])</f>
        <v>1.2452554135028526E-3</v>
      </c>
    </row>
    <row r="371" spans="1:10">
      <c r="A371" t="s">
        <v>206</v>
      </c>
      <c r="B371" t="s">
        <v>212</v>
      </c>
      <c r="C371" t="s">
        <v>8</v>
      </c>
      <c r="D371">
        <v>2019</v>
      </c>
      <c r="E371">
        <v>603</v>
      </c>
      <c r="F371">
        <v>420</v>
      </c>
      <c r="G371">
        <v>363</v>
      </c>
      <c r="H371">
        <f>Sales[[#This Row],[Turnover]]-Sales[[#This Row],[Cost]]</f>
        <v>57</v>
      </c>
      <c r="I371" s="45">
        <f>Sales[[#This Row],[Turnover]]*1000/Sales[[#This Row],[Quantity]]</f>
        <v>696.51741293532336</v>
      </c>
      <c r="J371" s="44">
        <f>Sales[[#This Row],[Quantity]]/SUM(Sales[Quantity])</f>
        <v>1.0945903999157729E-3</v>
      </c>
    </row>
    <row r="372" spans="1:10">
      <c r="A372" t="s">
        <v>206</v>
      </c>
      <c r="B372" t="s">
        <v>212</v>
      </c>
      <c r="C372" t="s">
        <v>7</v>
      </c>
      <c r="D372">
        <v>2019</v>
      </c>
      <c r="E372">
        <v>585</v>
      </c>
      <c r="F372">
        <v>407</v>
      </c>
      <c r="G372">
        <v>352</v>
      </c>
      <c r="H372">
        <f>Sales[[#This Row],[Turnover]]-Sales[[#This Row],[Cost]]</f>
        <v>55</v>
      </c>
      <c r="I372" s="45">
        <f>Sales[[#This Row],[Turnover]]*1000/Sales[[#This Row],[Quantity]]</f>
        <v>695.72649572649573</v>
      </c>
      <c r="J372" s="44">
        <f>Sales[[#This Row],[Quantity]]/SUM(Sales[Quantity])</f>
        <v>1.0619160596197796E-3</v>
      </c>
    </row>
    <row r="373" spans="1:10">
      <c r="A373" t="s">
        <v>206</v>
      </c>
      <c r="B373" t="s">
        <v>212</v>
      </c>
      <c r="C373" t="s">
        <v>6</v>
      </c>
      <c r="D373">
        <v>2019</v>
      </c>
      <c r="E373">
        <v>682</v>
      </c>
      <c r="F373">
        <v>476</v>
      </c>
      <c r="G373">
        <v>411</v>
      </c>
      <c r="H373">
        <f>Sales[[#This Row],[Turnover]]-Sales[[#This Row],[Cost]]</f>
        <v>65</v>
      </c>
      <c r="I373" s="45">
        <f>Sales[[#This Row],[Turnover]]*1000/Sales[[#This Row],[Quantity]]</f>
        <v>697.94721407624638</v>
      </c>
      <c r="J373" s="44">
        <f>Sales[[#This Row],[Quantity]]/SUM(Sales[Quantity])</f>
        <v>1.237994448992632E-3</v>
      </c>
    </row>
    <row r="374" spans="1:10">
      <c r="A374" t="s">
        <v>206</v>
      </c>
      <c r="B374" t="s">
        <v>212</v>
      </c>
      <c r="C374" t="s">
        <v>5</v>
      </c>
      <c r="D374">
        <v>2019</v>
      </c>
      <c r="E374">
        <v>623</v>
      </c>
      <c r="F374">
        <v>436</v>
      </c>
      <c r="G374">
        <v>375</v>
      </c>
      <c r="H374">
        <f>Sales[[#This Row],[Turnover]]-Sales[[#This Row],[Cost]]</f>
        <v>61</v>
      </c>
      <c r="I374" s="45">
        <f>Sales[[#This Row],[Turnover]]*1000/Sales[[#This Row],[Quantity]]</f>
        <v>699.83948635634033</v>
      </c>
      <c r="J374" s="44">
        <f>Sales[[#This Row],[Quantity]]/SUM(Sales[Quantity])</f>
        <v>1.1308952224668763E-3</v>
      </c>
    </row>
    <row r="375" spans="1:10">
      <c r="A375" t="s">
        <v>206</v>
      </c>
      <c r="B375" t="s">
        <v>212</v>
      </c>
      <c r="C375" t="s">
        <v>4</v>
      </c>
      <c r="D375">
        <v>2019</v>
      </c>
      <c r="E375">
        <v>619</v>
      </c>
      <c r="F375">
        <v>432</v>
      </c>
      <c r="G375">
        <v>373</v>
      </c>
      <c r="H375">
        <f>Sales[[#This Row],[Turnover]]-Sales[[#This Row],[Cost]]</f>
        <v>59</v>
      </c>
      <c r="I375" s="45">
        <f>Sales[[#This Row],[Turnover]]*1000/Sales[[#This Row],[Quantity]]</f>
        <v>697.89983844911148</v>
      </c>
      <c r="J375" s="44">
        <f>Sales[[#This Row],[Quantity]]/SUM(Sales[Quantity])</f>
        <v>1.1236342579566557E-3</v>
      </c>
    </row>
    <row r="376" spans="1:10">
      <c r="A376" t="s">
        <v>204</v>
      </c>
      <c r="B376" t="s">
        <v>212</v>
      </c>
      <c r="C376" t="s">
        <v>18</v>
      </c>
      <c r="D376">
        <v>2019</v>
      </c>
      <c r="E376">
        <v>581</v>
      </c>
      <c r="F376">
        <v>863</v>
      </c>
      <c r="G376">
        <v>704</v>
      </c>
      <c r="H376">
        <f>Sales[[#This Row],[Turnover]]-Sales[[#This Row],[Cost]]</f>
        <v>159</v>
      </c>
      <c r="I376" s="45">
        <f>Sales[[#This Row],[Turnover]]*1000/Sales[[#This Row],[Quantity]]</f>
        <v>1485.3700516351118</v>
      </c>
      <c r="J376" s="44">
        <f>Sales[[#This Row],[Quantity]]/SUM(Sales[Quantity])</f>
        <v>1.0546550951095589E-3</v>
      </c>
    </row>
    <row r="377" spans="1:10">
      <c r="A377" t="s">
        <v>204</v>
      </c>
      <c r="B377" t="s">
        <v>212</v>
      </c>
      <c r="C377" t="s">
        <v>16</v>
      </c>
      <c r="D377">
        <v>2019</v>
      </c>
      <c r="E377">
        <v>431</v>
      </c>
      <c r="F377">
        <v>643</v>
      </c>
      <c r="G377">
        <v>522</v>
      </c>
      <c r="H377">
        <f>Sales[[#This Row],[Turnover]]-Sales[[#This Row],[Cost]]</f>
        <v>121</v>
      </c>
      <c r="I377" s="45">
        <f>Sales[[#This Row],[Turnover]]*1000/Sales[[#This Row],[Quantity]]</f>
        <v>1491.8793503480279</v>
      </c>
      <c r="J377" s="44">
        <f>Sales[[#This Row],[Quantity]]/SUM(Sales[Quantity])</f>
        <v>7.8236892597628206E-4</v>
      </c>
    </row>
    <row r="378" spans="1:10">
      <c r="A378" t="s">
        <v>204</v>
      </c>
      <c r="B378" t="s">
        <v>212</v>
      </c>
      <c r="C378" t="s">
        <v>14</v>
      </c>
      <c r="D378">
        <v>2019</v>
      </c>
      <c r="E378">
        <v>394</v>
      </c>
      <c r="F378">
        <v>588</v>
      </c>
      <c r="G378">
        <v>478</v>
      </c>
      <c r="H378">
        <f>Sales[[#This Row],[Turnover]]-Sales[[#This Row],[Cost]]</f>
        <v>110</v>
      </c>
      <c r="I378" s="45">
        <f>Sales[[#This Row],[Turnover]]*1000/Sales[[#This Row],[Quantity]]</f>
        <v>1492.3857868020305</v>
      </c>
      <c r="J378" s="44">
        <f>Sales[[#This Row],[Quantity]]/SUM(Sales[Quantity])</f>
        <v>7.1520500425674048E-4</v>
      </c>
    </row>
    <row r="379" spans="1:10">
      <c r="A379" t="s">
        <v>204</v>
      </c>
      <c r="B379" t="s">
        <v>212</v>
      </c>
      <c r="C379" t="s">
        <v>13</v>
      </c>
      <c r="D379">
        <v>2019</v>
      </c>
      <c r="E379">
        <v>367</v>
      </c>
      <c r="F379">
        <v>547</v>
      </c>
      <c r="G379">
        <v>444</v>
      </c>
      <c r="H379">
        <f>Sales[[#This Row],[Turnover]]-Sales[[#This Row],[Cost]]</f>
        <v>103</v>
      </c>
      <c r="I379" s="45">
        <f>Sales[[#This Row],[Turnover]]*1000/Sales[[#This Row],[Quantity]]</f>
        <v>1490.4632152588556</v>
      </c>
      <c r="J379" s="44">
        <f>Sales[[#This Row],[Quantity]]/SUM(Sales[Quantity])</f>
        <v>6.661934938127506E-4</v>
      </c>
    </row>
    <row r="380" spans="1:10">
      <c r="A380" t="s">
        <v>204</v>
      </c>
      <c r="B380" t="s">
        <v>212</v>
      </c>
      <c r="C380" t="s">
        <v>11</v>
      </c>
      <c r="D380">
        <v>2019</v>
      </c>
      <c r="E380">
        <v>413</v>
      </c>
      <c r="F380">
        <v>621</v>
      </c>
      <c r="G380">
        <v>500</v>
      </c>
      <c r="H380">
        <f>Sales[[#This Row],[Turnover]]-Sales[[#This Row],[Cost]]</f>
        <v>121</v>
      </c>
      <c r="I380" s="45">
        <f>Sales[[#This Row],[Turnover]]*1000/Sales[[#This Row],[Quantity]]</f>
        <v>1503.6319612590798</v>
      </c>
      <c r="J380" s="44">
        <f>Sales[[#This Row],[Quantity]]/SUM(Sales[Quantity])</f>
        <v>7.4969458568028885E-4</v>
      </c>
    </row>
    <row r="381" spans="1:10">
      <c r="A381" t="s">
        <v>204</v>
      </c>
      <c r="B381" t="s">
        <v>212</v>
      </c>
      <c r="C381" t="s">
        <v>10</v>
      </c>
      <c r="D381">
        <v>2019</v>
      </c>
      <c r="E381">
        <v>366</v>
      </c>
      <c r="F381">
        <v>554</v>
      </c>
      <c r="G381">
        <v>444</v>
      </c>
      <c r="H381">
        <f>Sales[[#This Row],[Turnover]]-Sales[[#This Row],[Cost]]</f>
        <v>110</v>
      </c>
      <c r="I381" s="45">
        <f>Sales[[#This Row],[Turnover]]*1000/Sales[[#This Row],[Quantity]]</f>
        <v>1513.6612021857923</v>
      </c>
      <c r="J381" s="44">
        <f>Sales[[#This Row],[Quantity]]/SUM(Sales[Quantity])</f>
        <v>6.6437825268519544E-4</v>
      </c>
    </row>
    <row r="382" spans="1:10">
      <c r="A382" t="s">
        <v>204</v>
      </c>
      <c r="B382" t="s">
        <v>212</v>
      </c>
      <c r="C382" t="s">
        <v>9</v>
      </c>
      <c r="D382">
        <v>2019</v>
      </c>
      <c r="E382">
        <v>355</v>
      </c>
      <c r="F382">
        <v>533</v>
      </c>
      <c r="G382">
        <v>430</v>
      </c>
      <c r="H382">
        <f>Sales[[#This Row],[Turnover]]-Sales[[#This Row],[Cost]]</f>
        <v>103</v>
      </c>
      <c r="I382" s="45">
        <f>Sales[[#This Row],[Turnover]]*1000/Sales[[#This Row],[Quantity]]</f>
        <v>1501.4084507042253</v>
      </c>
      <c r="J382" s="44">
        <f>Sales[[#This Row],[Quantity]]/SUM(Sales[Quantity])</f>
        <v>6.4441060028208846E-4</v>
      </c>
    </row>
    <row r="383" spans="1:10">
      <c r="A383" t="s">
        <v>203</v>
      </c>
      <c r="B383" t="s">
        <v>212</v>
      </c>
      <c r="C383" t="s">
        <v>18</v>
      </c>
      <c r="D383">
        <v>2019</v>
      </c>
      <c r="E383">
        <v>373</v>
      </c>
      <c r="F383">
        <v>1315</v>
      </c>
      <c r="G383">
        <v>452</v>
      </c>
      <c r="H383">
        <f>Sales[[#This Row],[Turnover]]-Sales[[#This Row],[Cost]]</f>
        <v>863</v>
      </c>
      <c r="I383" s="45">
        <f>Sales[[#This Row],[Turnover]]*1000/Sales[[#This Row],[Quantity]]</f>
        <v>3525.4691689008041</v>
      </c>
      <c r="J383" s="44">
        <f>Sales[[#This Row],[Quantity]]/SUM(Sales[Quantity])</f>
        <v>6.7708494057808167E-4</v>
      </c>
    </row>
    <row r="384" spans="1:10">
      <c r="A384" t="s">
        <v>203</v>
      </c>
      <c r="B384" t="s">
        <v>212</v>
      </c>
      <c r="C384" t="s">
        <v>16</v>
      </c>
      <c r="D384">
        <v>2019</v>
      </c>
      <c r="E384">
        <v>349</v>
      </c>
      <c r="F384">
        <v>1211</v>
      </c>
      <c r="G384">
        <v>424</v>
      </c>
      <c r="H384">
        <f>Sales[[#This Row],[Turnover]]-Sales[[#This Row],[Cost]]</f>
        <v>787</v>
      </c>
      <c r="I384" s="45">
        <f>Sales[[#This Row],[Turnover]]*1000/Sales[[#This Row],[Quantity]]</f>
        <v>3469.9140401146133</v>
      </c>
      <c r="J384" s="44">
        <f>Sales[[#This Row],[Quantity]]/SUM(Sales[Quantity])</f>
        <v>6.3351915351675739E-4</v>
      </c>
    </row>
    <row r="385" spans="1:10">
      <c r="A385" t="s">
        <v>203</v>
      </c>
      <c r="B385" t="s">
        <v>212</v>
      </c>
      <c r="C385" t="s">
        <v>14</v>
      </c>
      <c r="D385">
        <v>2019</v>
      </c>
      <c r="E385">
        <v>309</v>
      </c>
      <c r="F385">
        <v>1090</v>
      </c>
      <c r="G385">
        <v>375</v>
      </c>
      <c r="H385">
        <f>Sales[[#This Row],[Turnover]]-Sales[[#This Row],[Cost]]</f>
        <v>715</v>
      </c>
      <c r="I385" s="45">
        <f>Sales[[#This Row],[Turnover]]*1000/Sales[[#This Row],[Quantity]]</f>
        <v>3527.5080906148869</v>
      </c>
      <c r="J385" s="44">
        <f>Sales[[#This Row],[Quantity]]/SUM(Sales[Quantity])</f>
        <v>5.6090950841455021E-4</v>
      </c>
    </row>
    <row r="386" spans="1:10">
      <c r="A386" t="s">
        <v>203</v>
      </c>
      <c r="B386" t="s">
        <v>212</v>
      </c>
      <c r="C386" t="s">
        <v>13</v>
      </c>
      <c r="D386">
        <v>2019</v>
      </c>
      <c r="E386">
        <v>314</v>
      </c>
      <c r="F386">
        <v>1090</v>
      </c>
      <c r="G386">
        <v>381</v>
      </c>
      <c r="H386">
        <f>Sales[[#This Row],[Turnover]]-Sales[[#This Row],[Cost]]</f>
        <v>709</v>
      </c>
      <c r="I386" s="45">
        <f>Sales[[#This Row],[Turnover]]*1000/Sales[[#This Row],[Quantity]]</f>
        <v>3471.3375796178343</v>
      </c>
      <c r="J386" s="44">
        <f>Sales[[#This Row],[Quantity]]/SUM(Sales[Quantity])</f>
        <v>5.6998571405232612E-4</v>
      </c>
    </row>
    <row r="387" spans="1:10">
      <c r="A387" t="s">
        <v>203</v>
      </c>
      <c r="B387" t="s">
        <v>212</v>
      </c>
      <c r="C387" t="s">
        <v>11</v>
      </c>
      <c r="D387">
        <v>2019</v>
      </c>
      <c r="E387">
        <v>309</v>
      </c>
      <c r="F387">
        <v>1086</v>
      </c>
      <c r="G387">
        <v>376</v>
      </c>
      <c r="H387">
        <f>Sales[[#This Row],[Turnover]]-Sales[[#This Row],[Cost]]</f>
        <v>710</v>
      </c>
      <c r="I387" s="45">
        <f>Sales[[#This Row],[Turnover]]*1000/Sales[[#This Row],[Quantity]]</f>
        <v>3514.5631067961167</v>
      </c>
      <c r="J387" s="44">
        <f>Sales[[#This Row],[Quantity]]/SUM(Sales[Quantity])</f>
        <v>5.6090950841455021E-4</v>
      </c>
    </row>
    <row r="388" spans="1:10">
      <c r="A388" t="s">
        <v>203</v>
      </c>
      <c r="B388" t="s">
        <v>212</v>
      </c>
      <c r="C388" t="s">
        <v>10</v>
      </c>
      <c r="D388">
        <v>2019</v>
      </c>
      <c r="E388">
        <v>275</v>
      </c>
      <c r="F388">
        <v>954</v>
      </c>
      <c r="G388">
        <v>333</v>
      </c>
      <c r="H388">
        <f>Sales[[#This Row],[Turnover]]-Sales[[#This Row],[Cost]]</f>
        <v>621</v>
      </c>
      <c r="I388" s="45">
        <f>Sales[[#This Row],[Turnover]]*1000/Sales[[#This Row],[Quantity]]</f>
        <v>3469.090909090909</v>
      </c>
      <c r="J388" s="44">
        <f>Sales[[#This Row],[Quantity]]/SUM(Sales[Quantity])</f>
        <v>4.9919131007767422E-4</v>
      </c>
    </row>
    <row r="389" spans="1:10">
      <c r="A389" t="s">
        <v>203</v>
      </c>
      <c r="B389" t="s">
        <v>212</v>
      </c>
      <c r="C389" t="s">
        <v>9</v>
      </c>
      <c r="D389">
        <v>2019</v>
      </c>
      <c r="E389">
        <v>300</v>
      </c>
      <c r="F389">
        <v>1041</v>
      </c>
      <c r="G389">
        <v>364</v>
      </c>
      <c r="H389">
        <f>Sales[[#This Row],[Turnover]]-Sales[[#This Row],[Cost]]</f>
        <v>677</v>
      </c>
      <c r="I389" s="45">
        <f>Sales[[#This Row],[Turnover]]*1000/Sales[[#This Row],[Quantity]]</f>
        <v>3470</v>
      </c>
      <c r="J389" s="44">
        <f>Sales[[#This Row],[Quantity]]/SUM(Sales[Quantity])</f>
        <v>5.4457233826655366E-4</v>
      </c>
    </row>
    <row r="390" spans="1:10">
      <c r="A390" t="s">
        <v>203</v>
      </c>
      <c r="B390" t="s">
        <v>212</v>
      </c>
      <c r="C390" t="s">
        <v>8</v>
      </c>
      <c r="D390">
        <v>2019</v>
      </c>
      <c r="E390">
        <v>292</v>
      </c>
      <c r="F390">
        <v>1017</v>
      </c>
      <c r="G390">
        <v>354</v>
      </c>
      <c r="H390">
        <f>Sales[[#This Row],[Turnover]]-Sales[[#This Row],[Cost]]</f>
        <v>663</v>
      </c>
      <c r="I390" s="45">
        <f>Sales[[#This Row],[Turnover]]*1000/Sales[[#This Row],[Quantity]]</f>
        <v>3482.8767123287671</v>
      </c>
      <c r="J390" s="44">
        <f>Sales[[#This Row],[Quantity]]/SUM(Sales[Quantity])</f>
        <v>5.3005040924611216E-4</v>
      </c>
    </row>
    <row r="391" spans="1:10">
      <c r="A391" t="s">
        <v>203</v>
      </c>
      <c r="B391" t="s">
        <v>212</v>
      </c>
      <c r="C391" t="s">
        <v>7</v>
      </c>
      <c r="D391">
        <v>2019</v>
      </c>
      <c r="E391">
        <v>263</v>
      </c>
      <c r="F391">
        <v>914</v>
      </c>
      <c r="G391">
        <v>319</v>
      </c>
      <c r="H391">
        <f>Sales[[#This Row],[Turnover]]-Sales[[#This Row],[Cost]]</f>
        <v>595</v>
      </c>
      <c r="I391" s="45">
        <f>Sales[[#This Row],[Turnover]]*1000/Sales[[#This Row],[Quantity]]</f>
        <v>3475.2851711026615</v>
      </c>
      <c r="J391" s="44">
        <f>Sales[[#This Row],[Quantity]]/SUM(Sales[Quantity])</f>
        <v>4.7740841654701202E-4</v>
      </c>
    </row>
    <row r="392" spans="1:10">
      <c r="A392" t="s">
        <v>203</v>
      </c>
      <c r="B392" t="s">
        <v>212</v>
      </c>
      <c r="C392" t="s">
        <v>6</v>
      </c>
      <c r="D392">
        <v>2019</v>
      </c>
      <c r="E392">
        <v>193</v>
      </c>
      <c r="F392">
        <v>674</v>
      </c>
      <c r="G392">
        <v>234</v>
      </c>
      <c r="H392">
        <f>Sales[[#This Row],[Turnover]]-Sales[[#This Row],[Cost]]</f>
        <v>440</v>
      </c>
      <c r="I392" s="45">
        <f>Sales[[#This Row],[Turnover]]*1000/Sales[[#This Row],[Quantity]]</f>
        <v>3492.2279792746112</v>
      </c>
      <c r="J392" s="44">
        <f>Sales[[#This Row],[Quantity]]/SUM(Sales[Quantity])</f>
        <v>3.5034153761814949E-4</v>
      </c>
    </row>
    <row r="393" spans="1:10">
      <c r="A393" t="s">
        <v>205</v>
      </c>
      <c r="B393" t="s">
        <v>212</v>
      </c>
      <c r="C393" t="s">
        <v>18</v>
      </c>
      <c r="D393">
        <v>2019</v>
      </c>
      <c r="E393">
        <v>274</v>
      </c>
      <c r="F393">
        <v>1124</v>
      </c>
      <c r="G393">
        <v>393</v>
      </c>
      <c r="H393">
        <f>Sales[[#This Row],[Turnover]]-Sales[[#This Row],[Cost]]</f>
        <v>731</v>
      </c>
      <c r="I393" s="45">
        <f>Sales[[#This Row],[Turnover]]*1000/Sales[[#This Row],[Quantity]]</f>
        <v>4102.1897810218979</v>
      </c>
      <c r="J393" s="44">
        <f>Sales[[#This Row],[Quantity]]/SUM(Sales[Quantity])</f>
        <v>4.9737606895011895E-4</v>
      </c>
    </row>
    <row r="394" spans="1:10">
      <c r="A394" t="s">
        <v>205</v>
      </c>
      <c r="B394" t="s">
        <v>212</v>
      </c>
      <c r="C394" t="s">
        <v>16</v>
      </c>
      <c r="D394">
        <v>2019</v>
      </c>
      <c r="E394">
        <v>252</v>
      </c>
      <c r="F394">
        <v>1026</v>
      </c>
      <c r="G394">
        <v>360</v>
      </c>
      <c r="H394">
        <f>Sales[[#This Row],[Turnover]]-Sales[[#This Row],[Cost]]</f>
        <v>666</v>
      </c>
      <c r="I394" s="45">
        <f>Sales[[#This Row],[Turnover]]*1000/Sales[[#This Row],[Quantity]]</f>
        <v>4071.4285714285716</v>
      </c>
      <c r="J394" s="44">
        <f>Sales[[#This Row],[Quantity]]/SUM(Sales[Quantity])</f>
        <v>4.5744076414390504E-4</v>
      </c>
    </row>
    <row r="395" spans="1:10">
      <c r="A395" t="s">
        <v>205</v>
      </c>
      <c r="B395" t="s">
        <v>212</v>
      </c>
      <c r="C395" t="s">
        <v>14</v>
      </c>
      <c r="D395">
        <v>2019</v>
      </c>
      <c r="E395">
        <v>306</v>
      </c>
      <c r="F395">
        <v>1262</v>
      </c>
      <c r="G395">
        <v>438</v>
      </c>
      <c r="H395">
        <f>Sales[[#This Row],[Turnover]]-Sales[[#This Row],[Cost]]</f>
        <v>824</v>
      </c>
      <c r="I395" s="45">
        <f>Sales[[#This Row],[Turnover]]*1000/Sales[[#This Row],[Quantity]]</f>
        <v>4124.1830065359482</v>
      </c>
      <c r="J395" s="44">
        <f>Sales[[#This Row],[Quantity]]/SUM(Sales[Quantity])</f>
        <v>5.5546378503188473E-4</v>
      </c>
    </row>
    <row r="396" spans="1:10">
      <c r="A396" t="s">
        <v>205</v>
      </c>
      <c r="B396" t="s">
        <v>212</v>
      </c>
      <c r="C396" t="s">
        <v>13</v>
      </c>
      <c r="D396">
        <v>2019</v>
      </c>
      <c r="E396">
        <v>295</v>
      </c>
      <c r="F396">
        <v>1219</v>
      </c>
      <c r="G396">
        <v>422</v>
      </c>
      <c r="H396">
        <f>Sales[[#This Row],[Turnover]]-Sales[[#This Row],[Cost]]</f>
        <v>797</v>
      </c>
      <c r="I396" s="45">
        <f>Sales[[#This Row],[Turnover]]*1000/Sales[[#This Row],[Quantity]]</f>
        <v>4132.2033898305081</v>
      </c>
      <c r="J396" s="44">
        <f>Sales[[#This Row],[Quantity]]/SUM(Sales[Quantity])</f>
        <v>5.3549613262877775E-4</v>
      </c>
    </row>
    <row r="397" spans="1:10">
      <c r="A397" t="s">
        <v>205</v>
      </c>
      <c r="B397" t="s">
        <v>212</v>
      </c>
      <c r="C397" t="s">
        <v>11</v>
      </c>
      <c r="D397">
        <v>2019</v>
      </c>
      <c r="E397">
        <v>283</v>
      </c>
      <c r="F397">
        <v>1169</v>
      </c>
      <c r="G397">
        <v>405</v>
      </c>
      <c r="H397">
        <f>Sales[[#This Row],[Turnover]]-Sales[[#This Row],[Cost]]</f>
        <v>764</v>
      </c>
      <c r="I397" s="45">
        <f>Sales[[#This Row],[Turnover]]*1000/Sales[[#This Row],[Quantity]]</f>
        <v>4130.7420494699645</v>
      </c>
      <c r="J397" s="44">
        <f>Sales[[#This Row],[Quantity]]/SUM(Sales[Quantity])</f>
        <v>5.1371323909811561E-4</v>
      </c>
    </row>
    <row r="398" spans="1:10">
      <c r="A398" t="s">
        <v>205</v>
      </c>
      <c r="B398" t="s">
        <v>212</v>
      </c>
      <c r="C398" t="s">
        <v>10</v>
      </c>
      <c r="D398">
        <v>2019</v>
      </c>
      <c r="E398">
        <v>292</v>
      </c>
      <c r="F398">
        <v>1199</v>
      </c>
      <c r="G398">
        <v>418</v>
      </c>
      <c r="H398">
        <f>Sales[[#This Row],[Turnover]]-Sales[[#This Row],[Cost]]</f>
        <v>781</v>
      </c>
      <c r="I398" s="45">
        <f>Sales[[#This Row],[Turnover]]*1000/Sales[[#This Row],[Quantity]]</f>
        <v>4106.1643835616442</v>
      </c>
      <c r="J398" s="44">
        <f>Sales[[#This Row],[Quantity]]/SUM(Sales[Quantity])</f>
        <v>5.3005040924611216E-4</v>
      </c>
    </row>
    <row r="399" spans="1:10">
      <c r="A399" t="s">
        <v>205</v>
      </c>
      <c r="B399" t="s">
        <v>212</v>
      </c>
      <c r="C399" t="s">
        <v>9</v>
      </c>
      <c r="D399">
        <v>2019</v>
      </c>
      <c r="E399">
        <v>291</v>
      </c>
      <c r="F399">
        <v>1190</v>
      </c>
      <c r="G399">
        <v>417</v>
      </c>
      <c r="H399">
        <f>Sales[[#This Row],[Turnover]]-Sales[[#This Row],[Cost]]</f>
        <v>773</v>
      </c>
      <c r="I399" s="45">
        <f>Sales[[#This Row],[Turnover]]*1000/Sales[[#This Row],[Quantity]]</f>
        <v>4089.3470790378005</v>
      </c>
      <c r="J399" s="44">
        <f>Sales[[#This Row],[Quantity]]/SUM(Sales[Quantity])</f>
        <v>5.28235168118557E-4</v>
      </c>
    </row>
    <row r="400" spans="1:10">
      <c r="A400" t="s">
        <v>205</v>
      </c>
      <c r="B400" t="s">
        <v>212</v>
      </c>
      <c r="C400" t="s">
        <v>8</v>
      </c>
      <c r="D400">
        <v>2019</v>
      </c>
      <c r="E400">
        <v>261</v>
      </c>
      <c r="F400">
        <v>1061</v>
      </c>
      <c r="G400">
        <v>373</v>
      </c>
      <c r="H400">
        <f>Sales[[#This Row],[Turnover]]-Sales[[#This Row],[Cost]]</f>
        <v>688</v>
      </c>
      <c r="I400" s="45">
        <f>Sales[[#This Row],[Turnover]]*1000/Sales[[#This Row],[Quantity]]</f>
        <v>4065.1340996168583</v>
      </c>
      <c r="J400" s="44">
        <f>Sales[[#This Row],[Quantity]]/SUM(Sales[Quantity])</f>
        <v>4.7377793429190164E-4</v>
      </c>
    </row>
    <row r="401" spans="1:10">
      <c r="A401" t="s">
        <v>205</v>
      </c>
      <c r="B401" t="s">
        <v>212</v>
      </c>
      <c r="C401" t="s">
        <v>7</v>
      </c>
      <c r="D401">
        <v>2019</v>
      </c>
      <c r="E401">
        <v>245</v>
      </c>
      <c r="F401">
        <v>998</v>
      </c>
      <c r="G401">
        <v>350</v>
      </c>
      <c r="H401">
        <f>Sales[[#This Row],[Turnover]]-Sales[[#This Row],[Cost]]</f>
        <v>648</v>
      </c>
      <c r="I401" s="45">
        <f>Sales[[#This Row],[Turnover]]*1000/Sales[[#This Row],[Quantity]]</f>
        <v>4073.4693877551022</v>
      </c>
      <c r="J401" s="44">
        <f>Sales[[#This Row],[Quantity]]/SUM(Sales[Quantity])</f>
        <v>4.4473407625101881E-4</v>
      </c>
    </row>
    <row r="402" spans="1:10">
      <c r="A402" t="s">
        <v>205</v>
      </c>
      <c r="B402" t="s">
        <v>212</v>
      </c>
      <c r="C402" t="s">
        <v>6</v>
      </c>
      <c r="D402">
        <v>2019</v>
      </c>
      <c r="E402">
        <v>268</v>
      </c>
      <c r="F402">
        <v>1107</v>
      </c>
      <c r="G402">
        <v>384</v>
      </c>
      <c r="H402">
        <f>Sales[[#This Row],[Turnover]]-Sales[[#This Row],[Cost]]</f>
        <v>723</v>
      </c>
      <c r="I402" s="45">
        <f>Sales[[#This Row],[Turnover]]*1000/Sales[[#This Row],[Quantity]]</f>
        <v>4130.5970149253735</v>
      </c>
      <c r="J402" s="44">
        <f>Sales[[#This Row],[Quantity]]/SUM(Sales[Quantity])</f>
        <v>4.8648462218478793E-4</v>
      </c>
    </row>
    <row r="403" spans="1:10">
      <c r="A403" t="s">
        <v>207</v>
      </c>
      <c r="B403" t="s">
        <v>212</v>
      </c>
      <c r="C403" t="s">
        <v>18</v>
      </c>
      <c r="D403">
        <v>2020</v>
      </c>
      <c r="E403">
        <v>625</v>
      </c>
      <c r="F403">
        <v>373</v>
      </c>
      <c r="G403">
        <v>364</v>
      </c>
      <c r="H403">
        <f>Sales[[#This Row],[Turnover]]-Sales[[#This Row],[Cost]]</f>
        <v>9</v>
      </c>
      <c r="I403" s="45">
        <f>Sales[[#This Row],[Turnover]]*1000/Sales[[#This Row],[Quantity]]</f>
        <v>596.79999999999995</v>
      </c>
      <c r="J403" s="44">
        <f>Sales[[#This Row],[Quantity]]/SUM(Sales[Quantity])</f>
        <v>1.1345257047219867E-3</v>
      </c>
    </row>
    <row r="404" spans="1:10">
      <c r="A404" t="s">
        <v>207</v>
      </c>
      <c r="B404" t="s">
        <v>212</v>
      </c>
      <c r="C404" t="s">
        <v>16</v>
      </c>
      <c r="D404">
        <v>2020</v>
      </c>
      <c r="E404">
        <v>763</v>
      </c>
      <c r="F404">
        <v>455</v>
      </c>
      <c r="G404">
        <v>444</v>
      </c>
      <c r="H404">
        <f>Sales[[#This Row],[Turnover]]-Sales[[#This Row],[Cost]]</f>
        <v>11</v>
      </c>
      <c r="I404" s="45">
        <f>Sales[[#This Row],[Turnover]]*1000/Sales[[#This Row],[Quantity]]</f>
        <v>596.33027522935777</v>
      </c>
      <c r="J404" s="44">
        <f>Sales[[#This Row],[Quantity]]/SUM(Sales[Quantity])</f>
        <v>1.3850289803246014E-3</v>
      </c>
    </row>
    <row r="405" spans="1:10">
      <c r="A405" t="s">
        <v>207</v>
      </c>
      <c r="B405" t="s">
        <v>212</v>
      </c>
      <c r="C405" t="s">
        <v>14</v>
      </c>
      <c r="D405">
        <v>2020</v>
      </c>
      <c r="E405">
        <v>649</v>
      </c>
      <c r="F405">
        <v>386</v>
      </c>
      <c r="G405">
        <v>378</v>
      </c>
      <c r="H405">
        <f>Sales[[#This Row],[Turnover]]-Sales[[#This Row],[Cost]]</f>
        <v>8</v>
      </c>
      <c r="I405" s="45">
        <f>Sales[[#This Row],[Turnover]]*1000/Sales[[#This Row],[Quantity]]</f>
        <v>594.76117103235742</v>
      </c>
      <c r="J405" s="44">
        <f>Sales[[#This Row],[Quantity]]/SUM(Sales[Quantity])</f>
        <v>1.1780914917833109E-3</v>
      </c>
    </row>
    <row r="406" spans="1:10">
      <c r="A406" t="s">
        <v>207</v>
      </c>
      <c r="B406" t="s">
        <v>212</v>
      </c>
      <c r="C406" t="s">
        <v>13</v>
      </c>
      <c r="D406">
        <v>2020</v>
      </c>
      <c r="E406">
        <v>588</v>
      </c>
      <c r="F406">
        <v>349</v>
      </c>
      <c r="G406">
        <v>342</v>
      </c>
      <c r="H406">
        <f>Sales[[#This Row],[Turnover]]-Sales[[#This Row],[Cost]]</f>
        <v>7</v>
      </c>
      <c r="I406" s="45">
        <f>Sales[[#This Row],[Turnover]]*1000/Sales[[#This Row],[Quantity]]</f>
        <v>593.53741496598639</v>
      </c>
      <c r="J406" s="44">
        <f>Sales[[#This Row],[Quantity]]/SUM(Sales[Quantity])</f>
        <v>1.0673617830024452E-3</v>
      </c>
    </row>
    <row r="407" spans="1:10">
      <c r="A407" t="s">
        <v>207</v>
      </c>
      <c r="B407" t="s">
        <v>212</v>
      </c>
      <c r="C407" t="s">
        <v>11</v>
      </c>
      <c r="D407">
        <v>2020</v>
      </c>
      <c r="E407">
        <v>530</v>
      </c>
      <c r="F407">
        <v>320</v>
      </c>
      <c r="G407">
        <v>308</v>
      </c>
      <c r="H407">
        <f>Sales[[#This Row],[Turnover]]-Sales[[#This Row],[Cost]]</f>
        <v>12</v>
      </c>
      <c r="I407" s="45">
        <f>Sales[[#This Row],[Turnover]]*1000/Sales[[#This Row],[Quantity]]</f>
        <v>603.77358490566041</v>
      </c>
      <c r="J407" s="44">
        <f>Sales[[#This Row],[Quantity]]/SUM(Sales[Quantity])</f>
        <v>9.6207779760424479E-4</v>
      </c>
    </row>
    <row r="408" spans="1:10">
      <c r="A408" t="s">
        <v>207</v>
      </c>
      <c r="B408" t="s">
        <v>212</v>
      </c>
      <c r="C408" t="s">
        <v>10</v>
      </c>
      <c r="D408">
        <v>2020</v>
      </c>
      <c r="E408">
        <v>518</v>
      </c>
      <c r="F408">
        <v>308</v>
      </c>
      <c r="G408">
        <v>301</v>
      </c>
      <c r="H408">
        <f>Sales[[#This Row],[Turnover]]-Sales[[#This Row],[Cost]]</f>
        <v>7</v>
      </c>
      <c r="I408" s="45">
        <f>Sales[[#This Row],[Turnover]]*1000/Sales[[#This Row],[Quantity]]</f>
        <v>594.59459459459458</v>
      </c>
      <c r="J408" s="44">
        <f>Sales[[#This Row],[Quantity]]/SUM(Sales[Quantity])</f>
        <v>9.4029490407358265E-4</v>
      </c>
    </row>
    <row r="409" spans="1:10">
      <c r="A409" t="s">
        <v>207</v>
      </c>
      <c r="B409" t="s">
        <v>212</v>
      </c>
      <c r="C409" t="s">
        <v>9</v>
      </c>
      <c r="D409">
        <v>2020</v>
      </c>
      <c r="E409">
        <v>502</v>
      </c>
      <c r="F409">
        <v>300</v>
      </c>
      <c r="G409">
        <v>292</v>
      </c>
      <c r="H409">
        <f>Sales[[#This Row],[Turnover]]-Sales[[#This Row],[Cost]]</f>
        <v>8</v>
      </c>
      <c r="I409" s="45">
        <f>Sales[[#This Row],[Turnover]]*1000/Sales[[#This Row],[Quantity]]</f>
        <v>597.60956175298804</v>
      </c>
      <c r="J409" s="44">
        <f>Sales[[#This Row],[Quantity]]/SUM(Sales[Quantity])</f>
        <v>9.1125104603269975E-4</v>
      </c>
    </row>
    <row r="410" spans="1:10">
      <c r="A410" t="s">
        <v>207</v>
      </c>
      <c r="B410" t="s">
        <v>212</v>
      </c>
      <c r="C410" t="s">
        <v>8</v>
      </c>
      <c r="D410">
        <v>2020</v>
      </c>
      <c r="E410">
        <v>520</v>
      </c>
      <c r="F410">
        <v>312</v>
      </c>
      <c r="G410">
        <v>302</v>
      </c>
      <c r="H410">
        <f>Sales[[#This Row],[Turnover]]-Sales[[#This Row],[Cost]]</f>
        <v>10</v>
      </c>
      <c r="I410" s="45">
        <f>Sales[[#This Row],[Turnover]]*1000/Sales[[#This Row],[Quantity]]</f>
        <v>600</v>
      </c>
      <c r="J410" s="44">
        <f>Sales[[#This Row],[Quantity]]/SUM(Sales[Quantity])</f>
        <v>9.4392538632869297E-4</v>
      </c>
    </row>
    <row r="411" spans="1:10">
      <c r="A411" t="s">
        <v>207</v>
      </c>
      <c r="B411" t="s">
        <v>212</v>
      </c>
      <c r="C411" t="s">
        <v>7</v>
      </c>
      <c r="D411">
        <v>2020</v>
      </c>
      <c r="E411">
        <v>544</v>
      </c>
      <c r="F411">
        <v>326</v>
      </c>
      <c r="G411">
        <v>316</v>
      </c>
      <c r="H411">
        <f>Sales[[#This Row],[Turnover]]-Sales[[#This Row],[Cost]]</f>
        <v>10</v>
      </c>
      <c r="I411" s="45">
        <f>Sales[[#This Row],[Turnover]]*1000/Sales[[#This Row],[Quantity]]</f>
        <v>599.26470588235293</v>
      </c>
      <c r="J411" s="44">
        <f>Sales[[#This Row],[Quantity]]/SUM(Sales[Quantity])</f>
        <v>9.8749117339001725E-4</v>
      </c>
    </row>
    <row r="412" spans="1:10">
      <c r="A412" t="s">
        <v>207</v>
      </c>
      <c r="B412" t="s">
        <v>212</v>
      </c>
      <c r="C412" t="s">
        <v>6</v>
      </c>
      <c r="D412">
        <v>2020</v>
      </c>
      <c r="E412">
        <v>410</v>
      </c>
      <c r="F412">
        <v>247</v>
      </c>
      <c r="G412">
        <v>239</v>
      </c>
      <c r="H412">
        <f>Sales[[#This Row],[Turnover]]-Sales[[#This Row],[Cost]]</f>
        <v>8</v>
      </c>
      <c r="I412" s="45">
        <f>Sales[[#This Row],[Turnover]]*1000/Sales[[#This Row],[Quantity]]</f>
        <v>602.43902439024396</v>
      </c>
      <c r="J412" s="44">
        <f>Sales[[#This Row],[Quantity]]/SUM(Sales[Quantity])</f>
        <v>7.4424886229762326E-4</v>
      </c>
    </row>
    <row r="413" spans="1:10">
      <c r="A413" t="s">
        <v>207</v>
      </c>
      <c r="B413" t="s">
        <v>212</v>
      </c>
      <c r="C413" t="s">
        <v>5</v>
      </c>
      <c r="D413">
        <v>2020</v>
      </c>
      <c r="E413">
        <v>432</v>
      </c>
      <c r="F413">
        <v>257</v>
      </c>
      <c r="G413">
        <v>251</v>
      </c>
      <c r="H413">
        <f>Sales[[#This Row],[Turnover]]-Sales[[#This Row],[Cost]]</f>
        <v>6</v>
      </c>
      <c r="I413" s="45">
        <f>Sales[[#This Row],[Turnover]]*1000/Sales[[#This Row],[Quantity]]</f>
        <v>594.90740740740739</v>
      </c>
      <c r="J413" s="44">
        <f>Sales[[#This Row],[Quantity]]/SUM(Sales[Quantity])</f>
        <v>7.8418416710383722E-4</v>
      </c>
    </row>
    <row r="414" spans="1:10">
      <c r="A414" t="s">
        <v>207</v>
      </c>
      <c r="B414" t="s">
        <v>212</v>
      </c>
      <c r="C414" t="s">
        <v>4</v>
      </c>
      <c r="D414">
        <v>2020</v>
      </c>
      <c r="E414">
        <v>408</v>
      </c>
      <c r="F414">
        <v>244</v>
      </c>
      <c r="G414">
        <v>237</v>
      </c>
      <c r="H414">
        <f>Sales[[#This Row],[Turnover]]-Sales[[#This Row],[Cost]]</f>
        <v>7</v>
      </c>
      <c r="I414" s="45">
        <f>Sales[[#This Row],[Turnover]]*1000/Sales[[#This Row],[Quantity]]</f>
        <v>598.03921568627447</v>
      </c>
      <c r="J414" s="44">
        <f>Sales[[#This Row],[Quantity]]/SUM(Sales[Quantity])</f>
        <v>7.4061838004251294E-4</v>
      </c>
    </row>
    <row r="415" spans="1:10">
      <c r="A415" t="s">
        <v>206</v>
      </c>
      <c r="B415" t="s">
        <v>212</v>
      </c>
      <c r="C415" t="s">
        <v>18</v>
      </c>
      <c r="D415">
        <v>2020</v>
      </c>
      <c r="E415">
        <v>539</v>
      </c>
      <c r="F415">
        <v>374</v>
      </c>
      <c r="G415">
        <v>325</v>
      </c>
      <c r="H415">
        <f>Sales[[#This Row],[Turnover]]-Sales[[#This Row],[Cost]]</f>
        <v>49</v>
      </c>
      <c r="I415" s="45">
        <f>Sales[[#This Row],[Turnover]]*1000/Sales[[#This Row],[Quantity]]</f>
        <v>693.87755102040819</v>
      </c>
      <c r="J415" s="44">
        <f>Sales[[#This Row],[Quantity]]/SUM(Sales[Quantity])</f>
        <v>9.7841496775224134E-4</v>
      </c>
    </row>
    <row r="416" spans="1:10">
      <c r="A416" t="s">
        <v>206</v>
      </c>
      <c r="B416" t="s">
        <v>212</v>
      </c>
      <c r="C416" t="s">
        <v>16</v>
      </c>
      <c r="D416">
        <v>2020</v>
      </c>
      <c r="E416">
        <v>521</v>
      </c>
      <c r="F416">
        <v>367</v>
      </c>
      <c r="G416">
        <v>314</v>
      </c>
      <c r="H416">
        <f>Sales[[#This Row],[Turnover]]-Sales[[#This Row],[Cost]]</f>
        <v>53</v>
      </c>
      <c r="I416" s="45">
        <f>Sales[[#This Row],[Turnover]]*1000/Sales[[#This Row],[Quantity]]</f>
        <v>704.41458733205377</v>
      </c>
      <c r="J416" s="44">
        <f>Sales[[#This Row],[Quantity]]/SUM(Sales[Quantity])</f>
        <v>9.4574062745624813E-4</v>
      </c>
    </row>
    <row r="417" spans="1:10">
      <c r="A417" t="s">
        <v>206</v>
      </c>
      <c r="B417" t="s">
        <v>212</v>
      </c>
      <c r="C417" t="s">
        <v>14</v>
      </c>
      <c r="D417">
        <v>2020</v>
      </c>
      <c r="E417">
        <v>519</v>
      </c>
      <c r="F417">
        <v>361</v>
      </c>
      <c r="G417">
        <v>312</v>
      </c>
      <c r="H417">
        <f>Sales[[#This Row],[Turnover]]-Sales[[#This Row],[Cost]]</f>
        <v>49</v>
      </c>
      <c r="I417" s="45">
        <f>Sales[[#This Row],[Turnover]]*1000/Sales[[#This Row],[Quantity]]</f>
        <v>695.56840077071286</v>
      </c>
      <c r="J417" s="44">
        <f>Sales[[#This Row],[Quantity]]/SUM(Sales[Quantity])</f>
        <v>9.4211014520113781E-4</v>
      </c>
    </row>
    <row r="418" spans="1:10">
      <c r="A418" t="s">
        <v>206</v>
      </c>
      <c r="B418" t="s">
        <v>212</v>
      </c>
      <c r="C418" t="s">
        <v>13</v>
      </c>
      <c r="D418">
        <v>2020</v>
      </c>
      <c r="E418">
        <v>461</v>
      </c>
      <c r="F418">
        <v>325</v>
      </c>
      <c r="G418">
        <v>278</v>
      </c>
      <c r="H418">
        <f>Sales[[#This Row],[Turnover]]-Sales[[#This Row],[Cost]]</f>
        <v>47</v>
      </c>
      <c r="I418" s="45">
        <f>Sales[[#This Row],[Turnover]]*1000/Sales[[#This Row],[Quantity]]</f>
        <v>704.9891540130152</v>
      </c>
      <c r="J418" s="44">
        <f>Sales[[#This Row],[Quantity]]/SUM(Sales[Quantity])</f>
        <v>8.3682615980293742E-4</v>
      </c>
    </row>
    <row r="419" spans="1:10">
      <c r="A419" t="s">
        <v>206</v>
      </c>
      <c r="B419" t="s">
        <v>212</v>
      </c>
      <c r="C419" t="s">
        <v>11</v>
      </c>
      <c r="D419">
        <v>2020</v>
      </c>
      <c r="E419">
        <v>533</v>
      </c>
      <c r="F419">
        <v>372</v>
      </c>
      <c r="G419">
        <v>321</v>
      </c>
      <c r="H419">
        <f>Sales[[#This Row],[Turnover]]-Sales[[#This Row],[Cost]]</f>
        <v>51</v>
      </c>
      <c r="I419" s="45">
        <f>Sales[[#This Row],[Turnover]]*1000/Sales[[#This Row],[Quantity]]</f>
        <v>697.93621013133213</v>
      </c>
      <c r="J419" s="44">
        <f>Sales[[#This Row],[Quantity]]/SUM(Sales[Quantity])</f>
        <v>9.6752352098691027E-4</v>
      </c>
    </row>
    <row r="420" spans="1:10">
      <c r="A420" t="s">
        <v>206</v>
      </c>
      <c r="B420" t="s">
        <v>212</v>
      </c>
      <c r="C420" t="s">
        <v>10</v>
      </c>
      <c r="D420">
        <v>2020</v>
      </c>
      <c r="E420">
        <v>452</v>
      </c>
      <c r="F420">
        <v>316</v>
      </c>
      <c r="G420">
        <v>272</v>
      </c>
      <c r="H420">
        <f>Sales[[#This Row],[Turnover]]-Sales[[#This Row],[Cost]]</f>
        <v>44</v>
      </c>
      <c r="I420" s="45">
        <f>Sales[[#This Row],[Turnover]]*1000/Sales[[#This Row],[Quantity]]</f>
        <v>699.11504424778764</v>
      </c>
      <c r="J420" s="44">
        <f>Sales[[#This Row],[Quantity]]/SUM(Sales[Quantity])</f>
        <v>8.2048898965494086E-4</v>
      </c>
    </row>
    <row r="421" spans="1:10">
      <c r="A421" t="s">
        <v>206</v>
      </c>
      <c r="B421" t="s">
        <v>212</v>
      </c>
      <c r="C421" t="s">
        <v>9</v>
      </c>
      <c r="D421">
        <v>2020</v>
      </c>
      <c r="E421">
        <v>498</v>
      </c>
      <c r="F421">
        <v>348</v>
      </c>
      <c r="G421">
        <v>299</v>
      </c>
      <c r="H421">
        <f>Sales[[#This Row],[Turnover]]-Sales[[#This Row],[Cost]]</f>
        <v>49</v>
      </c>
      <c r="I421" s="45">
        <f>Sales[[#This Row],[Turnover]]*1000/Sales[[#This Row],[Quantity]]</f>
        <v>698.79518072289159</v>
      </c>
      <c r="J421" s="44">
        <f>Sales[[#This Row],[Quantity]]/SUM(Sales[Quantity])</f>
        <v>9.03990081522479E-4</v>
      </c>
    </row>
    <row r="422" spans="1:10">
      <c r="A422" t="s">
        <v>206</v>
      </c>
      <c r="B422" t="s">
        <v>212</v>
      </c>
      <c r="C422" t="s">
        <v>8</v>
      </c>
      <c r="D422">
        <v>2020</v>
      </c>
      <c r="E422">
        <v>444</v>
      </c>
      <c r="F422">
        <v>313</v>
      </c>
      <c r="G422">
        <v>267</v>
      </c>
      <c r="H422">
        <f>Sales[[#This Row],[Turnover]]-Sales[[#This Row],[Cost]]</f>
        <v>46</v>
      </c>
      <c r="I422" s="45">
        <f>Sales[[#This Row],[Turnover]]*1000/Sales[[#This Row],[Quantity]]</f>
        <v>704.95495495495493</v>
      </c>
      <c r="J422" s="44">
        <f>Sales[[#This Row],[Quantity]]/SUM(Sales[Quantity])</f>
        <v>8.0596706063449936E-4</v>
      </c>
    </row>
    <row r="423" spans="1:10">
      <c r="A423" t="s">
        <v>206</v>
      </c>
      <c r="B423" t="s">
        <v>212</v>
      </c>
      <c r="C423" t="s">
        <v>7</v>
      </c>
      <c r="D423">
        <v>2020</v>
      </c>
      <c r="E423">
        <v>561</v>
      </c>
      <c r="F423">
        <v>394</v>
      </c>
      <c r="G423">
        <v>337</v>
      </c>
      <c r="H423">
        <f>Sales[[#This Row],[Turnover]]-Sales[[#This Row],[Cost]]</f>
        <v>57</v>
      </c>
      <c r="I423" s="45">
        <f>Sales[[#This Row],[Turnover]]*1000/Sales[[#This Row],[Quantity]]</f>
        <v>702.31729055258472</v>
      </c>
      <c r="J423" s="44">
        <f>Sales[[#This Row],[Quantity]]/SUM(Sales[Quantity])</f>
        <v>1.0183502725584553E-3</v>
      </c>
    </row>
    <row r="424" spans="1:10">
      <c r="A424" t="s">
        <v>206</v>
      </c>
      <c r="B424" t="s">
        <v>212</v>
      </c>
      <c r="C424" t="s">
        <v>6</v>
      </c>
      <c r="D424">
        <v>2020</v>
      </c>
      <c r="E424">
        <v>580</v>
      </c>
      <c r="F424">
        <v>406</v>
      </c>
      <c r="G424">
        <v>349</v>
      </c>
      <c r="H424">
        <f>Sales[[#This Row],[Turnover]]-Sales[[#This Row],[Cost]]</f>
        <v>57</v>
      </c>
      <c r="I424" s="45">
        <f>Sales[[#This Row],[Turnover]]*1000/Sales[[#This Row],[Quantity]]</f>
        <v>700</v>
      </c>
      <c r="J424" s="44">
        <f>Sales[[#This Row],[Quantity]]/SUM(Sales[Quantity])</f>
        <v>1.0528398539820037E-3</v>
      </c>
    </row>
    <row r="425" spans="1:10">
      <c r="A425" t="s">
        <v>206</v>
      </c>
      <c r="B425" t="s">
        <v>212</v>
      </c>
      <c r="C425" t="s">
        <v>5</v>
      </c>
      <c r="D425">
        <v>2020</v>
      </c>
      <c r="E425">
        <v>504</v>
      </c>
      <c r="F425">
        <v>356</v>
      </c>
      <c r="G425">
        <v>303</v>
      </c>
      <c r="H425">
        <f>Sales[[#This Row],[Turnover]]-Sales[[#This Row],[Cost]]</f>
        <v>53</v>
      </c>
      <c r="I425" s="45">
        <f>Sales[[#This Row],[Turnover]]*1000/Sales[[#This Row],[Quantity]]</f>
        <v>706.34920634920638</v>
      </c>
      <c r="J425" s="44">
        <f>Sales[[#This Row],[Quantity]]/SUM(Sales[Quantity])</f>
        <v>9.1488152828781007E-4</v>
      </c>
    </row>
    <row r="426" spans="1:10">
      <c r="A426" t="s">
        <v>206</v>
      </c>
      <c r="B426" t="s">
        <v>212</v>
      </c>
      <c r="C426" t="s">
        <v>4</v>
      </c>
      <c r="D426">
        <v>2020</v>
      </c>
      <c r="E426">
        <v>515</v>
      </c>
      <c r="F426">
        <v>358</v>
      </c>
      <c r="G426">
        <v>310</v>
      </c>
      <c r="H426">
        <f>Sales[[#This Row],[Turnover]]-Sales[[#This Row],[Cost]]</f>
        <v>48</v>
      </c>
      <c r="I426" s="45">
        <f>Sales[[#This Row],[Turnover]]*1000/Sales[[#This Row],[Quantity]]</f>
        <v>695.14563106796118</v>
      </c>
      <c r="J426" s="44">
        <f>Sales[[#This Row],[Quantity]]/SUM(Sales[Quantity])</f>
        <v>9.3484918069091706E-4</v>
      </c>
    </row>
    <row r="427" spans="1:10">
      <c r="A427" t="s">
        <v>205</v>
      </c>
      <c r="B427" t="s">
        <v>212</v>
      </c>
      <c r="C427" t="s">
        <v>18</v>
      </c>
      <c r="D427">
        <v>2020</v>
      </c>
      <c r="E427">
        <v>154</v>
      </c>
      <c r="F427">
        <v>1386</v>
      </c>
      <c r="G427">
        <v>498</v>
      </c>
      <c r="H427">
        <f>Sales[[#This Row],[Turnover]]-Sales[[#This Row],[Cost]]</f>
        <v>888</v>
      </c>
      <c r="I427" s="45">
        <f>Sales[[#This Row],[Turnover]]*1000/Sales[[#This Row],[Quantity]]</f>
        <v>9000</v>
      </c>
      <c r="J427" s="44">
        <f>Sales[[#This Row],[Quantity]]/SUM(Sales[Quantity])</f>
        <v>2.7954713364349753E-4</v>
      </c>
    </row>
    <row r="428" spans="1:10">
      <c r="A428" t="s">
        <v>205</v>
      </c>
      <c r="B428" t="s">
        <v>212</v>
      </c>
      <c r="C428" t="s">
        <v>16</v>
      </c>
      <c r="D428">
        <v>2020</v>
      </c>
      <c r="E428">
        <v>194</v>
      </c>
      <c r="F428">
        <v>1763</v>
      </c>
      <c r="G428">
        <v>627</v>
      </c>
      <c r="H428">
        <f>Sales[[#This Row],[Turnover]]-Sales[[#This Row],[Cost]]</f>
        <v>1136</v>
      </c>
      <c r="I428" s="45">
        <f>Sales[[#This Row],[Turnover]]*1000/Sales[[#This Row],[Quantity]]</f>
        <v>9087.6288659793809</v>
      </c>
      <c r="J428" s="44">
        <f>Sales[[#This Row],[Quantity]]/SUM(Sales[Quantity])</f>
        <v>3.521567787457047E-4</v>
      </c>
    </row>
    <row r="429" spans="1:10">
      <c r="A429" t="s">
        <v>205</v>
      </c>
      <c r="B429" t="s">
        <v>212</v>
      </c>
      <c r="C429" t="s">
        <v>14</v>
      </c>
      <c r="D429">
        <v>2020</v>
      </c>
      <c r="E429">
        <v>215</v>
      </c>
      <c r="F429">
        <v>1920</v>
      </c>
      <c r="G429">
        <v>693</v>
      </c>
      <c r="H429">
        <f>Sales[[#This Row],[Turnover]]-Sales[[#This Row],[Cost]]</f>
        <v>1227</v>
      </c>
      <c r="I429" s="45">
        <f>Sales[[#This Row],[Turnover]]*1000/Sales[[#This Row],[Quantity]]</f>
        <v>8930.2325581395344</v>
      </c>
      <c r="J429" s="44">
        <f>Sales[[#This Row],[Quantity]]/SUM(Sales[Quantity])</f>
        <v>3.9027684242436345E-4</v>
      </c>
    </row>
    <row r="430" spans="1:10">
      <c r="A430" t="s">
        <v>205</v>
      </c>
      <c r="B430" t="s">
        <v>212</v>
      </c>
      <c r="C430" t="s">
        <v>13</v>
      </c>
      <c r="D430">
        <v>2020</v>
      </c>
      <c r="E430">
        <v>215</v>
      </c>
      <c r="F430">
        <v>1713</v>
      </c>
      <c r="G430">
        <v>693</v>
      </c>
      <c r="H430">
        <f>Sales[[#This Row],[Turnover]]-Sales[[#This Row],[Cost]]</f>
        <v>1020</v>
      </c>
      <c r="I430" s="45">
        <f>Sales[[#This Row],[Turnover]]*1000/Sales[[#This Row],[Quantity]]</f>
        <v>7967.4418604651164</v>
      </c>
      <c r="J430" s="44">
        <f>Sales[[#This Row],[Quantity]]/SUM(Sales[Quantity])</f>
        <v>3.9027684242436345E-4</v>
      </c>
    </row>
    <row r="431" spans="1:10">
      <c r="A431" t="s">
        <v>205</v>
      </c>
      <c r="B431" t="s">
        <v>212</v>
      </c>
      <c r="C431" t="s">
        <v>11</v>
      </c>
      <c r="D431">
        <v>2020</v>
      </c>
      <c r="E431">
        <v>226</v>
      </c>
      <c r="F431">
        <v>1794</v>
      </c>
      <c r="G431">
        <v>731</v>
      </c>
      <c r="H431">
        <f>Sales[[#This Row],[Turnover]]-Sales[[#This Row],[Cost]]</f>
        <v>1063</v>
      </c>
      <c r="I431" s="45">
        <f>Sales[[#This Row],[Turnover]]*1000/Sales[[#This Row],[Quantity]]</f>
        <v>7938.0530973451323</v>
      </c>
      <c r="J431" s="44">
        <f>Sales[[#This Row],[Quantity]]/SUM(Sales[Quantity])</f>
        <v>4.1024449482747043E-4</v>
      </c>
    </row>
    <row r="432" spans="1:10">
      <c r="A432" t="s">
        <v>205</v>
      </c>
      <c r="B432" t="s">
        <v>212</v>
      </c>
      <c r="C432" t="s">
        <v>10</v>
      </c>
      <c r="D432">
        <v>2020</v>
      </c>
      <c r="E432">
        <v>277</v>
      </c>
      <c r="F432">
        <v>2218</v>
      </c>
      <c r="G432">
        <v>895</v>
      </c>
      <c r="H432">
        <f>Sales[[#This Row],[Turnover]]-Sales[[#This Row],[Cost]]</f>
        <v>1323</v>
      </c>
      <c r="I432" s="45">
        <f>Sales[[#This Row],[Turnover]]*1000/Sales[[#This Row],[Quantity]]</f>
        <v>8007.2202166064981</v>
      </c>
      <c r="J432" s="44">
        <f>Sales[[#This Row],[Quantity]]/SUM(Sales[Quantity])</f>
        <v>5.0282179233278454E-4</v>
      </c>
    </row>
    <row r="433" spans="1:10">
      <c r="A433" t="s">
        <v>205</v>
      </c>
      <c r="B433" t="s">
        <v>212</v>
      </c>
      <c r="C433" t="s">
        <v>9</v>
      </c>
      <c r="D433">
        <v>2020</v>
      </c>
      <c r="E433">
        <v>264</v>
      </c>
      <c r="F433">
        <v>2120</v>
      </c>
      <c r="G433">
        <v>852</v>
      </c>
      <c r="H433">
        <f>Sales[[#This Row],[Turnover]]-Sales[[#This Row],[Cost]]</f>
        <v>1268</v>
      </c>
      <c r="I433" s="45">
        <f>Sales[[#This Row],[Turnover]]*1000/Sales[[#This Row],[Quantity]]</f>
        <v>8030.30303030303</v>
      </c>
      <c r="J433" s="44">
        <f>Sales[[#This Row],[Quantity]]/SUM(Sales[Quantity])</f>
        <v>4.7922365767456718E-4</v>
      </c>
    </row>
    <row r="434" spans="1:10">
      <c r="A434" t="s">
        <v>205</v>
      </c>
      <c r="B434" t="s">
        <v>212</v>
      </c>
      <c r="C434" t="s">
        <v>8</v>
      </c>
      <c r="D434">
        <v>2020</v>
      </c>
      <c r="E434">
        <v>262</v>
      </c>
      <c r="F434">
        <v>2089</v>
      </c>
      <c r="G434">
        <v>846</v>
      </c>
      <c r="H434">
        <f>Sales[[#This Row],[Turnover]]-Sales[[#This Row],[Cost]]</f>
        <v>1243</v>
      </c>
      <c r="I434" s="45">
        <f>Sales[[#This Row],[Turnover]]*1000/Sales[[#This Row],[Quantity]]</f>
        <v>7973.2824427480919</v>
      </c>
      <c r="J434" s="44">
        <f>Sales[[#This Row],[Quantity]]/SUM(Sales[Quantity])</f>
        <v>4.7559317541945686E-4</v>
      </c>
    </row>
    <row r="435" spans="1:10">
      <c r="A435" t="s">
        <v>205</v>
      </c>
      <c r="B435" t="s">
        <v>212</v>
      </c>
      <c r="C435" t="s">
        <v>7</v>
      </c>
      <c r="D435">
        <v>2020</v>
      </c>
      <c r="E435">
        <v>264</v>
      </c>
      <c r="F435">
        <v>2118</v>
      </c>
      <c r="G435">
        <v>851</v>
      </c>
      <c r="H435">
        <f>Sales[[#This Row],[Turnover]]-Sales[[#This Row],[Cost]]</f>
        <v>1267</v>
      </c>
      <c r="I435" s="45">
        <f>Sales[[#This Row],[Turnover]]*1000/Sales[[#This Row],[Quantity]]</f>
        <v>8022.727272727273</v>
      </c>
      <c r="J435" s="44">
        <f>Sales[[#This Row],[Quantity]]/SUM(Sales[Quantity])</f>
        <v>4.7922365767456718E-4</v>
      </c>
    </row>
    <row r="436" spans="1:10">
      <c r="A436" t="s">
        <v>205</v>
      </c>
      <c r="B436" t="s">
        <v>212</v>
      </c>
      <c r="C436" t="s">
        <v>6</v>
      </c>
      <c r="D436">
        <v>2020</v>
      </c>
      <c r="E436">
        <v>251</v>
      </c>
      <c r="F436">
        <v>2003</v>
      </c>
      <c r="G436">
        <v>811</v>
      </c>
      <c r="H436">
        <f>Sales[[#This Row],[Turnover]]-Sales[[#This Row],[Cost]]</f>
        <v>1192</v>
      </c>
      <c r="I436" s="45">
        <f>Sales[[#This Row],[Turnover]]*1000/Sales[[#This Row],[Quantity]]</f>
        <v>7980.0796812749004</v>
      </c>
      <c r="J436" s="44">
        <f>Sales[[#This Row],[Quantity]]/SUM(Sales[Quantity])</f>
        <v>4.5562552301634988E-4</v>
      </c>
    </row>
    <row r="437" spans="1:10">
      <c r="A437" t="s">
        <v>205</v>
      </c>
      <c r="B437" t="s">
        <v>212</v>
      </c>
      <c r="C437" t="s">
        <v>5</v>
      </c>
      <c r="D437">
        <v>2020</v>
      </c>
      <c r="E437">
        <v>228</v>
      </c>
      <c r="F437">
        <v>1821</v>
      </c>
      <c r="G437">
        <v>736</v>
      </c>
      <c r="H437">
        <f>Sales[[#This Row],[Turnover]]-Sales[[#This Row],[Cost]]</f>
        <v>1085</v>
      </c>
      <c r="I437" s="45">
        <f>Sales[[#This Row],[Turnover]]*1000/Sales[[#This Row],[Quantity]]</f>
        <v>7986.8421052631575</v>
      </c>
      <c r="J437" s="44">
        <f>Sales[[#This Row],[Quantity]]/SUM(Sales[Quantity])</f>
        <v>4.1387497708258075E-4</v>
      </c>
    </row>
    <row r="438" spans="1:10">
      <c r="A438" t="s">
        <v>205</v>
      </c>
      <c r="B438" t="s">
        <v>212</v>
      </c>
      <c r="C438" t="s">
        <v>4</v>
      </c>
      <c r="D438">
        <v>2020</v>
      </c>
      <c r="E438">
        <v>272</v>
      </c>
      <c r="F438">
        <v>2158</v>
      </c>
      <c r="G438">
        <v>880</v>
      </c>
      <c r="H438">
        <f>Sales[[#This Row],[Turnover]]-Sales[[#This Row],[Cost]]</f>
        <v>1278</v>
      </c>
      <c r="I438" s="45">
        <f>Sales[[#This Row],[Turnover]]*1000/Sales[[#This Row],[Quantity]]</f>
        <v>7933.8235294117649</v>
      </c>
      <c r="J438" s="44">
        <f>Sales[[#This Row],[Quantity]]/SUM(Sales[Quantity])</f>
        <v>4.9374558669500863E-4</v>
      </c>
    </row>
    <row r="439" spans="1:10">
      <c r="A439" t="s">
        <v>204</v>
      </c>
      <c r="B439" t="s">
        <v>212</v>
      </c>
      <c r="C439" t="s">
        <v>16</v>
      </c>
      <c r="D439">
        <v>2020</v>
      </c>
      <c r="E439">
        <v>232</v>
      </c>
      <c r="F439">
        <v>700</v>
      </c>
      <c r="G439">
        <v>358</v>
      </c>
      <c r="H439">
        <f>Sales[[#This Row],[Turnover]]-Sales[[#This Row],[Cost]]</f>
        <v>342</v>
      </c>
      <c r="I439" s="45">
        <f>Sales[[#This Row],[Turnover]]*1000/Sales[[#This Row],[Quantity]]</f>
        <v>3017.2413793103447</v>
      </c>
      <c r="J439" s="44">
        <f>Sales[[#This Row],[Quantity]]/SUM(Sales[Quantity])</f>
        <v>4.211359415928015E-4</v>
      </c>
    </row>
    <row r="440" spans="1:10">
      <c r="A440" t="s">
        <v>204</v>
      </c>
      <c r="B440" t="s">
        <v>212</v>
      </c>
      <c r="C440" t="s">
        <v>14</v>
      </c>
      <c r="D440">
        <v>2020</v>
      </c>
      <c r="E440">
        <v>248</v>
      </c>
      <c r="F440">
        <v>747</v>
      </c>
      <c r="G440">
        <v>382</v>
      </c>
      <c r="H440">
        <f>Sales[[#This Row],[Turnover]]-Sales[[#This Row],[Cost]]</f>
        <v>365</v>
      </c>
      <c r="I440" s="45">
        <f>Sales[[#This Row],[Turnover]]*1000/Sales[[#This Row],[Quantity]]</f>
        <v>3012.0967741935483</v>
      </c>
      <c r="J440" s="44">
        <f>Sales[[#This Row],[Quantity]]/SUM(Sales[Quantity])</f>
        <v>4.5017979963368434E-4</v>
      </c>
    </row>
    <row r="441" spans="1:10">
      <c r="A441" t="s">
        <v>204</v>
      </c>
      <c r="B441" t="s">
        <v>212</v>
      </c>
      <c r="C441" t="s">
        <v>13</v>
      </c>
      <c r="D441">
        <v>2020</v>
      </c>
      <c r="E441">
        <v>325</v>
      </c>
      <c r="F441">
        <v>970</v>
      </c>
      <c r="G441">
        <v>501</v>
      </c>
      <c r="H441">
        <f>Sales[[#This Row],[Turnover]]-Sales[[#This Row],[Cost]]</f>
        <v>469</v>
      </c>
      <c r="I441" s="45">
        <f>Sales[[#This Row],[Turnover]]*1000/Sales[[#This Row],[Quantity]]</f>
        <v>2984.6153846153848</v>
      </c>
      <c r="J441" s="44">
        <f>Sales[[#This Row],[Quantity]]/SUM(Sales[Quantity])</f>
        <v>5.899533664554331E-4</v>
      </c>
    </row>
    <row r="442" spans="1:10">
      <c r="A442" t="s">
        <v>204</v>
      </c>
      <c r="B442" t="s">
        <v>212</v>
      </c>
      <c r="C442" t="s">
        <v>11</v>
      </c>
      <c r="D442">
        <v>2020</v>
      </c>
      <c r="E442">
        <v>246</v>
      </c>
      <c r="F442">
        <v>738</v>
      </c>
      <c r="G442">
        <v>379</v>
      </c>
      <c r="H442">
        <f>Sales[[#This Row],[Turnover]]-Sales[[#This Row],[Cost]]</f>
        <v>359</v>
      </c>
      <c r="I442" s="45">
        <f>Sales[[#This Row],[Turnover]]*1000/Sales[[#This Row],[Quantity]]</f>
        <v>3000</v>
      </c>
      <c r="J442" s="44">
        <f>Sales[[#This Row],[Quantity]]/SUM(Sales[Quantity])</f>
        <v>4.4654931737857397E-4</v>
      </c>
    </row>
    <row r="443" spans="1:10">
      <c r="A443" t="s">
        <v>204</v>
      </c>
      <c r="B443" t="s">
        <v>212</v>
      </c>
      <c r="C443" t="s">
        <v>10</v>
      </c>
      <c r="D443">
        <v>2020</v>
      </c>
      <c r="E443">
        <v>226</v>
      </c>
      <c r="F443">
        <v>672</v>
      </c>
      <c r="G443">
        <v>348</v>
      </c>
      <c r="H443">
        <f>Sales[[#This Row],[Turnover]]-Sales[[#This Row],[Cost]]</f>
        <v>324</v>
      </c>
      <c r="I443" s="45">
        <f>Sales[[#This Row],[Turnover]]*1000/Sales[[#This Row],[Quantity]]</f>
        <v>2973.4513274336282</v>
      </c>
      <c r="J443" s="44">
        <f>Sales[[#This Row],[Quantity]]/SUM(Sales[Quantity])</f>
        <v>4.1024449482747043E-4</v>
      </c>
    </row>
    <row r="444" spans="1:10">
      <c r="A444" t="s">
        <v>204</v>
      </c>
      <c r="B444" t="s">
        <v>212</v>
      </c>
      <c r="C444" t="s">
        <v>9</v>
      </c>
      <c r="D444">
        <v>2020</v>
      </c>
      <c r="E444">
        <v>382</v>
      </c>
      <c r="F444">
        <v>1060</v>
      </c>
      <c r="G444">
        <v>589</v>
      </c>
      <c r="H444">
        <f>Sales[[#This Row],[Turnover]]-Sales[[#This Row],[Cost]]</f>
        <v>471</v>
      </c>
      <c r="I444" s="45">
        <f>Sales[[#This Row],[Turnover]]*1000/Sales[[#This Row],[Quantity]]</f>
        <v>2774.8691099476441</v>
      </c>
      <c r="J444" s="44">
        <f>Sales[[#This Row],[Quantity]]/SUM(Sales[Quantity])</f>
        <v>6.9342211072607833E-4</v>
      </c>
    </row>
    <row r="445" spans="1:10">
      <c r="A445" t="s">
        <v>204</v>
      </c>
      <c r="B445" t="s">
        <v>212</v>
      </c>
      <c r="C445" t="s">
        <v>8</v>
      </c>
      <c r="D445">
        <v>2020</v>
      </c>
      <c r="E445">
        <v>369</v>
      </c>
      <c r="F445">
        <v>1013</v>
      </c>
      <c r="G445">
        <v>569</v>
      </c>
      <c r="H445">
        <f>Sales[[#This Row],[Turnover]]-Sales[[#This Row],[Cost]]</f>
        <v>444</v>
      </c>
      <c r="I445" s="45">
        <f>Sales[[#This Row],[Turnover]]*1000/Sales[[#This Row],[Quantity]]</f>
        <v>2745.2574525745258</v>
      </c>
      <c r="J445" s="44">
        <f>Sales[[#This Row],[Quantity]]/SUM(Sales[Quantity])</f>
        <v>6.6982397606786092E-4</v>
      </c>
    </row>
    <row r="446" spans="1:10">
      <c r="A446" t="s">
        <v>204</v>
      </c>
      <c r="B446" t="s">
        <v>212</v>
      </c>
      <c r="C446" t="s">
        <v>7</v>
      </c>
      <c r="D446">
        <v>2020</v>
      </c>
      <c r="E446">
        <v>342</v>
      </c>
      <c r="F446">
        <v>939</v>
      </c>
      <c r="G446">
        <v>528</v>
      </c>
      <c r="H446">
        <f>Sales[[#This Row],[Turnover]]-Sales[[#This Row],[Cost]]</f>
        <v>411</v>
      </c>
      <c r="I446" s="45">
        <f>Sales[[#This Row],[Turnover]]*1000/Sales[[#This Row],[Quantity]]</f>
        <v>2745.6140350877195</v>
      </c>
      <c r="J446" s="44">
        <f>Sales[[#This Row],[Quantity]]/SUM(Sales[Quantity])</f>
        <v>6.2081246562387116E-4</v>
      </c>
    </row>
    <row r="447" spans="1:10">
      <c r="A447" t="s">
        <v>204</v>
      </c>
      <c r="B447" t="s">
        <v>212</v>
      </c>
      <c r="C447" t="s">
        <v>6</v>
      </c>
      <c r="D447">
        <v>2020</v>
      </c>
      <c r="E447">
        <v>386</v>
      </c>
      <c r="F447">
        <v>1054</v>
      </c>
      <c r="G447">
        <v>595</v>
      </c>
      <c r="H447">
        <f>Sales[[#This Row],[Turnover]]-Sales[[#This Row],[Cost]]</f>
        <v>459</v>
      </c>
      <c r="I447" s="45">
        <f>Sales[[#This Row],[Turnover]]*1000/Sales[[#This Row],[Quantity]]</f>
        <v>2730.5699481865286</v>
      </c>
      <c r="J447" s="44">
        <f>Sales[[#This Row],[Quantity]]/SUM(Sales[Quantity])</f>
        <v>7.0068307523629898E-4</v>
      </c>
    </row>
    <row r="448" spans="1:10">
      <c r="A448" t="s">
        <v>204</v>
      </c>
      <c r="B448" t="s">
        <v>212</v>
      </c>
      <c r="C448" t="s">
        <v>5</v>
      </c>
      <c r="D448">
        <v>2020</v>
      </c>
      <c r="E448">
        <v>272</v>
      </c>
      <c r="F448">
        <v>752</v>
      </c>
      <c r="G448">
        <v>419</v>
      </c>
      <c r="H448">
        <f>Sales[[#This Row],[Turnover]]-Sales[[#This Row],[Cost]]</f>
        <v>333</v>
      </c>
      <c r="I448" s="45">
        <f>Sales[[#This Row],[Turnover]]*1000/Sales[[#This Row],[Quantity]]</f>
        <v>2764.705882352941</v>
      </c>
      <c r="J448" s="44">
        <f>Sales[[#This Row],[Quantity]]/SUM(Sales[Quantity])</f>
        <v>4.9374558669500863E-4</v>
      </c>
    </row>
    <row r="449" spans="1:10">
      <c r="A449" t="s">
        <v>204</v>
      </c>
      <c r="B449" t="s">
        <v>212</v>
      </c>
      <c r="C449" t="s">
        <v>4</v>
      </c>
      <c r="D449">
        <v>2020</v>
      </c>
      <c r="E449">
        <v>261</v>
      </c>
      <c r="F449">
        <v>725</v>
      </c>
      <c r="G449">
        <v>403</v>
      </c>
      <c r="H449">
        <f>Sales[[#This Row],[Turnover]]-Sales[[#This Row],[Cost]]</f>
        <v>322</v>
      </c>
      <c r="I449" s="45">
        <f>Sales[[#This Row],[Turnover]]*1000/Sales[[#This Row],[Quantity]]</f>
        <v>2777.7777777777778</v>
      </c>
      <c r="J449" s="44">
        <f>Sales[[#This Row],[Quantity]]/SUM(Sales[Quantity])</f>
        <v>4.7377793429190164E-4</v>
      </c>
    </row>
    <row r="450" spans="1:10">
      <c r="A450" t="s">
        <v>203</v>
      </c>
      <c r="B450" t="s">
        <v>212</v>
      </c>
      <c r="C450" t="s">
        <v>11</v>
      </c>
      <c r="D450">
        <v>2020</v>
      </c>
      <c r="E450">
        <v>468</v>
      </c>
      <c r="F450">
        <v>1302</v>
      </c>
      <c r="G450">
        <v>567</v>
      </c>
      <c r="H450">
        <f>Sales[[#This Row],[Turnover]]-Sales[[#This Row],[Cost]]</f>
        <v>735</v>
      </c>
      <c r="I450" s="45">
        <f>Sales[[#This Row],[Turnover]]*1000/Sales[[#This Row],[Quantity]]</f>
        <v>2782.0512820512822</v>
      </c>
      <c r="J450" s="44">
        <f>Sales[[#This Row],[Quantity]]/SUM(Sales[Quantity])</f>
        <v>8.4953284769582365E-4</v>
      </c>
    </row>
    <row r="451" spans="1:10">
      <c r="A451" t="s">
        <v>203</v>
      </c>
      <c r="B451" t="s">
        <v>212</v>
      </c>
      <c r="C451" t="s">
        <v>10</v>
      </c>
      <c r="D451">
        <v>2020</v>
      </c>
      <c r="E451">
        <v>477</v>
      </c>
      <c r="F451">
        <v>1327</v>
      </c>
      <c r="G451">
        <v>578</v>
      </c>
      <c r="H451">
        <f>Sales[[#This Row],[Turnover]]-Sales[[#This Row],[Cost]]</f>
        <v>749</v>
      </c>
      <c r="I451" s="45">
        <f>Sales[[#This Row],[Turnover]]*1000/Sales[[#This Row],[Quantity]]</f>
        <v>2781.9706498951782</v>
      </c>
      <c r="J451" s="44">
        <f>Sales[[#This Row],[Quantity]]/SUM(Sales[Quantity])</f>
        <v>8.6587001784382031E-4</v>
      </c>
    </row>
    <row r="452" spans="1:10">
      <c r="A452" t="s">
        <v>203</v>
      </c>
      <c r="B452" t="s">
        <v>212</v>
      </c>
      <c r="C452" t="s">
        <v>9</v>
      </c>
      <c r="D452">
        <v>2020</v>
      </c>
      <c r="E452">
        <v>417</v>
      </c>
      <c r="F452">
        <v>1172</v>
      </c>
      <c r="G452">
        <v>506</v>
      </c>
      <c r="H452">
        <f>Sales[[#This Row],[Turnover]]-Sales[[#This Row],[Cost]]</f>
        <v>666</v>
      </c>
      <c r="I452" s="45">
        <f>Sales[[#This Row],[Turnover]]*1000/Sales[[#This Row],[Quantity]]</f>
        <v>2810.5515587529976</v>
      </c>
      <c r="J452" s="44">
        <f>Sales[[#This Row],[Quantity]]/SUM(Sales[Quantity])</f>
        <v>7.569555501905096E-4</v>
      </c>
    </row>
    <row r="453" spans="1:10">
      <c r="A453" t="s">
        <v>203</v>
      </c>
      <c r="B453" t="s">
        <v>212</v>
      </c>
      <c r="C453" t="s">
        <v>8</v>
      </c>
      <c r="D453">
        <v>2020</v>
      </c>
      <c r="E453">
        <v>450</v>
      </c>
      <c r="F453">
        <v>1254</v>
      </c>
      <c r="G453">
        <v>546</v>
      </c>
      <c r="H453">
        <f>Sales[[#This Row],[Turnover]]-Sales[[#This Row],[Cost]]</f>
        <v>708</v>
      </c>
      <c r="I453" s="45">
        <f>Sales[[#This Row],[Turnover]]*1000/Sales[[#This Row],[Quantity]]</f>
        <v>2786.6666666666665</v>
      </c>
      <c r="J453" s="44">
        <f>Sales[[#This Row],[Quantity]]/SUM(Sales[Quantity])</f>
        <v>8.1685850739983044E-4</v>
      </c>
    </row>
    <row r="454" spans="1:10">
      <c r="A454" t="s">
        <v>203</v>
      </c>
      <c r="B454" t="s">
        <v>212</v>
      </c>
      <c r="C454" t="s">
        <v>7</v>
      </c>
      <c r="D454">
        <v>2020</v>
      </c>
      <c r="E454">
        <v>445</v>
      </c>
      <c r="F454">
        <v>1255</v>
      </c>
      <c r="G454">
        <v>540</v>
      </c>
      <c r="H454">
        <f>Sales[[#This Row],[Turnover]]-Sales[[#This Row],[Cost]]</f>
        <v>715</v>
      </c>
      <c r="I454" s="45">
        <f>Sales[[#This Row],[Turnover]]*1000/Sales[[#This Row],[Quantity]]</f>
        <v>2820.2247191011238</v>
      </c>
      <c r="J454" s="44">
        <f>Sales[[#This Row],[Quantity]]/SUM(Sales[Quantity])</f>
        <v>8.0778230176205452E-4</v>
      </c>
    </row>
    <row r="455" spans="1:10">
      <c r="A455" t="s">
        <v>203</v>
      </c>
      <c r="B455" t="s">
        <v>212</v>
      </c>
      <c r="C455" t="s">
        <v>6</v>
      </c>
      <c r="D455">
        <v>2020</v>
      </c>
      <c r="E455">
        <v>438</v>
      </c>
      <c r="F455">
        <v>1221</v>
      </c>
      <c r="G455">
        <v>531</v>
      </c>
      <c r="H455">
        <f>Sales[[#This Row],[Turnover]]-Sales[[#This Row],[Cost]]</f>
        <v>690</v>
      </c>
      <c r="I455" s="45">
        <f>Sales[[#This Row],[Turnover]]*1000/Sales[[#This Row],[Quantity]]</f>
        <v>2787.6712328767121</v>
      </c>
      <c r="J455" s="44">
        <f>Sales[[#This Row],[Quantity]]/SUM(Sales[Quantity])</f>
        <v>7.9507561386916829E-4</v>
      </c>
    </row>
    <row r="456" spans="1:10">
      <c r="A456" t="s">
        <v>203</v>
      </c>
      <c r="B456" t="s">
        <v>212</v>
      </c>
      <c r="C456" t="s">
        <v>5</v>
      </c>
      <c r="D456">
        <v>2020</v>
      </c>
      <c r="E456">
        <v>439</v>
      </c>
      <c r="F456">
        <v>1224</v>
      </c>
      <c r="G456">
        <v>531</v>
      </c>
      <c r="H456">
        <f>Sales[[#This Row],[Turnover]]-Sales[[#This Row],[Cost]]</f>
        <v>693</v>
      </c>
      <c r="I456" s="45">
        <f>Sales[[#This Row],[Turnover]]*1000/Sales[[#This Row],[Quantity]]</f>
        <v>2788.1548974943053</v>
      </c>
      <c r="J456" s="44">
        <f>Sales[[#This Row],[Quantity]]/SUM(Sales[Quantity])</f>
        <v>7.9689085499672345E-4</v>
      </c>
    </row>
    <row r="457" spans="1:10">
      <c r="A457" t="s">
        <v>203</v>
      </c>
      <c r="B457" t="s">
        <v>212</v>
      </c>
      <c r="C457" t="s">
        <v>4</v>
      </c>
      <c r="D457">
        <v>2020</v>
      </c>
      <c r="E457">
        <v>492</v>
      </c>
      <c r="F457">
        <v>1375</v>
      </c>
      <c r="G457">
        <v>596</v>
      </c>
      <c r="H457">
        <f>Sales[[#This Row],[Turnover]]-Sales[[#This Row],[Cost]]</f>
        <v>779</v>
      </c>
      <c r="I457" s="45">
        <f>Sales[[#This Row],[Turnover]]*1000/Sales[[#This Row],[Quantity]]</f>
        <v>2794.7154471544713</v>
      </c>
      <c r="J457" s="44">
        <f>Sales[[#This Row],[Quantity]]/SUM(Sales[Quantity])</f>
        <v>8.9309863475714793E-4</v>
      </c>
    </row>
    <row r="458" spans="1:10">
      <c r="A458" t="s">
        <v>207</v>
      </c>
      <c r="B458" t="s">
        <v>210</v>
      </c>
      <c r="C458" t="s">
        <v>18</v>
      </c>
      <c r="D458">
        <v>2018</v>
      </c>
      <c r="E458">
        <v>323</v>
      </c>
      <c r="F458">
        <v>484</v>
      </c>
      <c r="G458">
        <v>188</v>
      </c>
      <c r="H458">
        <f>Sales[[#This Row],[Turnover]]-Sales[[#This Row],[Cost]]</f>
        <v>296</v>
      </c>
      <c r="I458" s="45">
        <f>Sales[[#This Row],[Turnover]]*1000/Sales[[#This Row],[Quantity]]</f>
        <v>1498.4520123839009</v>
      </c>
      <c r="J458" s="44">
        <f>Sales[[#This Row],[Quantity]]/SUM(Sales[Quantity])</f>
        <v>5.8632288420032278E-4</v>
      </c>
    </row>
    <row r="459" spans="1:10">
      <c r="A459" t="s">
        <v>207</v>
      </c>
      <c r="B459" t="s">
        <v>210</v>
      </c>
      <c r="C459" t="s">
        <v>16</v>
      </c>
      <c r="D459">
        <v>2018</v>
      </c>
      <c r="E459">
        <v>380</v>
      </c>
      <c r="F459">
        <v>569</v>
      </c>
      <c r="G459">
        <v>221</v>
      </c>
      <c r="H459">
        <f>Sales[[#This Row],[Turnover]]-Sales[[#This Row],[Cost]]</f>
        <v>348</v>
      </c>
      <c r="I459" s="45">
        <f>Sales[[#This Row],[Turnover]]*1000/Sales[[#This Row],[Quantity]]</f>
        <v>1497.3684210526317</v>
      </c>
      <c r="J459" s="44">
        <f>Sales[[#This Row],[Quantity]]/SUM(Sales[Quantity])</f>
        <v>6.897916284709679E-4</v>
      </c>
    </row>
    <row r="460" spans="1:10">
      <c r="A460" t="s">
        <v>207</v>
      </c>
      <c r="B460" t="s">
        <v>210</v>
      </c>
      <c r="C460" t="s">
        <v>14</v>
      </c>
      <c r="D460">
        <v>2018</v>
      </c>
      <c r="E460">
        <v>624</v>
      </c>
      <c r="F460">
        <v>934</v>
      </c>
      <c r="G460">
        <v>363</v>
      </c>
      <c r="H460">
        <f>Sales[[#This Row],[Turnover]]-Sales[[#This Row],[Cost]]</f>
        <v>571</v>
      </c>
      <c r="I460" s="45">
        <f>Sales[[#This Row],[Turnover]]*1000/Sales[[#This Row],[Quantity]]</f>
        <v>1496.7948717948718</v>
      </c>
      <c r="J460" s="44">
        <f>Sales[[#This Row],[Quantity]]/SUM(Sales[Quantity])</f>
        <v>1.1327104635944316E-3</v>
      </c>
    </row>
    <row r="461" spans="1:10">
      <c r="A461" t="s">
        <v>207</v>
      </c>
      <c r="B461" t="s">
        <v>210</v>
      </c>
      <c r="C461" t="s">
        <v>13</v>
      </c>
      <c r="D461">
        <v>2018</v>
      </c>
      <c r="E461">
        <v>644</v>
      </c>
      <c r="F461">
        <v>968</v>
      </c>
      <c r="G461">
        <v>375</v>
      </c>
      <c r="H461">
        <f>Sales[[#This Row],[Turnover]]-Sales[[#This Row],[Cost]]</f>
        <v>593</v>
      </c>
      <c r="I461" s="45">
        <f>Sales[[#This Row],[Turnover]]*1000/Sales[[#This Row],[Quantity]]</f>
        <v>1503.1055900621118</v>
      </c>
      <c r="J461" s="44">
        <f>Sales[[#This Row],[Quantity]]/SUM(Sales[Quantity])</f>
        <v>1.1690152861455352E-3</v>
      </c>
    </row>
    <row r="462" spans="1:10">
      <c r="A462" t="s">
        <v>207</v>
      </c>
      <c r="B462" t="s">
        <v>210</v>
      </c>
      <c r="C462" t="s">
        <v>11</v>
      </c>
      <c r="D462">
        <v>2018</v>
      </c>
      <c r="E462">
        <v>531</v>
      </c>
      <c r="F462">
        <v>792</v>
      </c>
      <c r="G462">
        <v>309</v>
      </c>
      <c r="H462">
        <f>Sales[[#This Row],[Turnover]]-Sales[[#This Row],[Cost]]</f>
        <v>483</v>
      </c>
      <c r="I462" s="45">
        <f>Sales[[#This Row],[Turnover]]*1000/Sales[[#This Row],[Quantity]]</f>
        <v>1491.5254237288136</v>
      </c>
      <c r="J462" s="44">
        <f>Sales[[#This Row],[Quantity]]/SUM(Sales[Quantity])</f>
        <v>9.6389303873179995E-4</v>
      </c>
    </row>
    <row r="463" spans="1:10">
      <c r="A463" t="s">
        <v>207</v>
      </c>
      <c r="B463" t="s">
        <v>210</v>
      </c>
      <c r="C463" t="s">
        <v>10</v>
      </c>
      <c r="D463">
        <v>2018</v>
      </c>
      <c r="E463">
        <v>514</v>
      </c>
      <c r="F463">
        <v>770</v>
      </c>
      <c r="G463">
        <v>299</v>
      </c>
      <c r="H463">
        <f>Sales[[#This Row],[Turnover]]-Sales[[#This Row],[Cost]]</f>
        <v>471</v>
      </c>
      <c r="I463" s="45">
        <f>Sales[[#This Row],[Turnover]]*1000/Sales[[#This Row],[Quantity]]</f>
        <v>1498.0544747081713</v>
      </c>
      <c r="J463" s="44">
        <f>Sales[[#This Row],[Quantity]]/SUM(Sales[Quantity])</f>
        <v>9.330339395633619E-4</v>
      </c>
    </row>
    <row r="464" spans="1:10">
      <c r="A464" t="s">
        <v>207</v>
      </c>
      <c r="B464" t="s">
        <v>210</v>
      </c>
      <c r="C464" t="s">
        <v>9</v>
      </c>
      <c r="D464">
        <v>2018</v>
      </c>
      <c r="E464">
        <v>595</v>
      </c>
      <c r="F464">
        <v>539</v>
      </c>
      <c r="G464">
        <v>346</v>
      </c>
      <c r="H464">
        <f>Sales[[#This Row],[Turnover]]-Sales[[#This Row],[Cost]]</f>
        <v>193</v>
      </c>
      <c r="I464" s="45">
        <f>Sales[[#This Row],[Turnover]]*1000/Sales[[#This Row],[Quantity]]</f>
        <v>905.88235294117646</v>
      </c>
      <c r="J464" s="44">
        <f>Sales[[#This Row],[Quantity]]/SUM(Sales[Quantity])</f>
        <v>1.0800684708953314E-3</v>
      </c>
    </row>
    <row r="465" spans="1:10">
      <c r="A465" t="s">
        <v>207</v>
      </c>
      <c r="B465" t="s">
        <v>210</v>
      </c>
      <c r="C465" t="s">
        <v>8</v>
      </c>
      <c r="D465">
        <v>2018</v>
      </c>
      <c r="E465">
        <v>522</v>
      </c>
      <c r="F465">
        <v>467</v>
      </c>
      <c r="G465">
        <v>304</v>
      </c>
      <c r="H465">
        <f>Sales[[#This Row],[Turnover]]-Sales[[#This Row],[Cost]]</f>
        <v>163</v>
      </c>
      <c r="I465" s="45">
        <f>Sales[[#This Row],[Turnover]]*1000/Sales[[#This Row],[Quantity]]</f>
        <v>894.63601532567054</v>
      </c>
      <c r="J465" s="44">
        <f>Sales[[#This Row],[Quantity]]/SUM(Sales[Quantity])</f>
        <v>9.4755586858380329E-4</v>
      </c>
    </row>
    <row r="466" spans="1:10">
      <c r="A466" t="s">
        <v>207</v>
      </c>
      <c r="B466" t="s">
        <v>210</v>
      </c>
      <c r="C466" t="s">
        <v>7</v>
      </c>
      <c r="D466">
        <v>2018</v>
      </c>
      <c r="E466">
        <v>543</v>
      </c>
      <c r="F466">
        <v>486</v>
      </c>
      <c r="G466">
        <v>316</v>
      </c>
      <c r="H466">
        <f>Sales[[#This Row],[Turnover]]-Sales[[#This Row],[Cost]]</f>
        <v>170</v>
      </c>
      <c r="I466" s="45">
        <f>Sales[[#This Row],[Turnover]]*1000/Sales[[#This Row],[Quantity]]</f>
        <v>895.02762430939231</v>
      </c>
      <c r="J466" s="44">
        <f>Sales[[#This Row],[Quantity]]/SUM(Sales[Quantity])</f>
        <v>9.8567593226246198E-4</v>
      </c>
    </row>
    <row r="467" spans="1:10">
      <c r="A467" t="s">
        <v>207</v>
      </c>
      <c r="B467" t="s">
        <v>210</v>
      </c>
      <c r="C467" t="s">
        <v>6</v>
      </c>
      <c r="D467">
        <v>2018</v>
      </c>
      <c r="E467">
        <v>566</v>
      </c>
      <c r="F467">
        <v>513</v>
      </c>
      <c r="G467">
        <v>329</v>
      </c>
      <c r="H467">
        <f>Sales[[#This Row],[Turnover]]-Sales[[#This Row],[Cost]]</f>
        <v>184</v>
      </c>
      <c r="I467" s="45">
        <f>Sales[[#This Row],[Turnover]]*1000/Sales[[#This Row],[Quantity]]</f>
        <v>906.36042402826854</v>
      </c>
      <c r="J467" s="44">
        <f>Sales[[#This Row],[Quantity]]/SUM(Sales[Quantity])</f>
        <v>1.0274264781962312E-3</v>
      </c>
    </row>
    <row r="468" spans="1:10">
      <c r="A468" t="s">
        <v>207</v>
      </c>
      <c r="B468" t="s">
        <v>210</v>
      </c>
      <c r="C468" t="s">
        <v>5</v>
      </c>
      <c r="D468">
        <v>2018</v>
      </c>
      <c r="E468">
        <v>449</v>
      </c>
      <c r="F468">
        <v>405</v>
      </c>
      <c r="G468">
        <v>261</v>
      </c>
      <c r="H468">
        <f>Sales[[#This Row],[Turnover]]-Sales[[#This Row],[Cost]]</f>
        <v>144</v>
      </c>
      <c r="I468" s="45">
        <f>Sales[[#This Row],[Turnover]]*1000/Sales[[#This Row],[Quantity]]</f>
        <v>902.00445434298445</v>
      </c>
      <c r="J468" s="44">
        <f>Sales[[#This Row],[Quantity]]/SUM(Sales[Quantity])</f>
        <v>8.1504326627227527E-4</v>
      </c>
    </row>
    <row r="469" spans="1:10">
      <c r="A469" t="s">
        <v>207</v>
      </c>
      <c r="B469" t="s">
        <v>210</v>
      </c>
      <c r="C469" t="s">
        <v>4</v>
      </c>
      <c r="D469">
        <v>2018</v>
      </c>
      <c r="E469">
        <v>858</v>
      </c>
      <c r="F469">
        <v>605</v>
      </c>
      <c r="G469">
        <v>499</v>
      </c>
      <c r="H469">
        <f>Sales[[#This Row],[Turnover]]-Sales[[#This Row],[Cost]]</f>
        <v>106</v>
      </c>
      <c r="I469" s="45">
        <f>Sales[[#This Row],[Turnover]]*1000/Sales[[#This Row],[Quantity]]</f>
        <v>705.12820512820508</v>
      </c>
      <c r="J469" s="44">
        <f>Sales[[#This Row],[Quantity]]/SUM(Sales[Quantity])</f>
        <v>1.5574768874423435E-3</v>
      </c>
    </row>
    <row r="470" spans="1:10">
      <c r="A470" t="s">
        <v>206</v>
      </c>
      <c r="B470" t="s">
        <v>210</v>
      </c>
      <c r="C470" t="s">
        <v>18</v>
      </c>
      <c r="D470">
        <v>2018</v>
      </c>
      <c r="E470">
        <v>244</v>
      </c>
      <c r="F470">
        <v>423</v>
      </c>
      <c r="G470">
        <v>0</v>
      </c>
      <c r="H470">
        <f>Sales[[#This Row],[Turnover]]-Sales[[#This Row],[Cost]]</f>
        <v>423</v>
      </c>
      <c r="I470" s="45">
        <f>Sales[[#This Row],[Turnover]]*1000/Sales[[#This Row],[Quantity]]</f>
        <v>1733.6065573770493</v>
      </c>
      <c r="J470" s="44">
        <f>Sales[[#This Row],[Quantity]]/SUM(Sales[Quantity])</f>
        <v>4.4291883512346365E-4</v>
      </c>
    </row>
    <row r="471" spans="1:10">
      <c r="A471" t="s">
        <v>206</v>
      </c>
      <c r="B471" t="s">
        <v>210</v>
      </c>
      <c r="C471" t="s">
        <v>16</v>
      </c>
      <c r="D471">
        <v>2018</v>
      </c>
      <c r="E471">
        <v>314</v>
      </c>
      <c r="F471">
        <v>546</v>
      </c>
      <c r="G471">
        <v>0</v>
      </c>
      <c r="H471">
        <f>Sales[[#This Row],[Turnover]]-Sales[[#This Row],[Cost]]</f>
        <v>546</v>
      </c>
      <c r="I471" s="45">
        <f>Sales[[#This Row],[Turnover]]*1000/Sales[[#This Row],[Quantity]]</f>
        <v>1738.8535031847134</v>
      </c>
      <c r="J471" s="44">
        <f>Sales[[#This Row],[Quantity]]/SUM(Sales[Quantity])</f>
        <v>5.6998571405232612E-4</v>
      </c>
    </row>
    <row r="472" spans="1:10">
      <c r="A472" t="s">
        <v>206</v>
      </c>
      <c r="B472" t="s">
        <v>210</v>
      </c>
      <c r="C472" t="s">
        <v>14</v>
      </c>
      <c r="D472">
        <v>2018</v>
      </c>
      <c r="E472">
        <v>420</v>
      </c>
      <c r="F472">
        <v>738</v>
      </c>
      <c r="G472">
        <v>0</v>
      </c>
      <c r="H472">
        <f>Sales[[#This Row],[Turnover]]-Sales[[#This Row],[Cost]]</f>
        <v>738</v>
      </c>
      <c r="I472" s="45">
        <f>Sales[[#This Row],[Turnover]]*1000/Sales[[#This Row],[Quantity]]</f>
        <v>1757.1428571428571</v>
      </c>
      <c r="J472" s="44">
        <f>Sales[[#This Row],[Quantity]]/SUM(Sales[Quantity])</f>
        <v>7.6240127357317508E-4</v>
      </c>
    </row>
    <row r="473" spans="1:10">
      <c r="A473" t="s">
        <v>206</v>
      </c>
      <c r="B473" t="s">
        <v>210</v>
      </c>
      <c r="C473" t="s">
        <v>13</v>
      </c>
      <c r="D473">
        <v>2018</v>
      </c>
      <c r="E473">
        <v>359</v>
      </c>
      <c r="F473">
        <v>630</v>
      </c>
      <c r="G473">
        <v>0</v>
      </c>
      <c r="H473">
        <f>Sales[[#This Row],[Turnover]]-Sales[[#This Row],[Cost]]</f>
        <v>630</v>
      </c>
      <c r="I473" s="45">
        <f>Sales[[#This Row],[Turnover]]*1000/Sales[[#This Row],[Quantity]]</f>
        <v>1754.874651810585</v>
      </c>
      <c r="J473" s="44">
        <f>Sales[[#This Row],[Quantity]]/SUM(Sales[Quantity])</f>
        <v>6.5167156479230921E-4</v>
      </c>
    </row>
    <row r="474" spans="1:10">
      <c r="A474" t="s">
        <v>206</v>
      </c>
      <c r="B474" t="s">
        <v>210</v>
      </c>
      <c r="C474" t="s">
        <v>11</v>
      </c>
      <c r="D474">
        <v>2018</v>
      </c>
      <c r="E474">
        <v>287</v>
      </c>
      <c r="F474">
        <v>503</v>
      </c>
      <c r="G474">
        <v>0</v>
      </c>
      <c r="H474">
        <f>Sales[[#This Row],[Turnover]]-Sales[[#This Row],[Cost]]</f>
        <v>503</v>
      </c>
      <c r="I474" s="45">
        <f>Sales[[#This Row],[Turnover]]*1000/Sales[[#This Row],[Quantity]]</f>
        <v>1752.6132404181185</v>
      </c>
      <c r="J474" s="44">
        <f>Sales[[#This Row],[Quantity]]/SUM(Sales[Quantity])</f>
        <v>5.2097420360833636E-4</v>
      </c>
    </row>
    <row r="475" spans="1:10">
      <c r="A475" t="s">
        <v>206</v>
      </c>
      <c r="B475" t="s">
        <v>210</v>
      </c>
      <c r="C475" t="s">
        <v>10</v>
      </c>
      <c r="D475">
        <v>2018</v>
      </c>
      <c r="E475">
        <v>280</v>
      </c>
      <c r="F475">
        <v>493</v>
      </c>
      <c r="G475">
        <v>0</v>
      </c>
      <c r="H475">
        <f>Sales[[#This Row],[Turnover]]-Sales[[#This Row],[Cost]]</f>
        <v>493</v>
      </c>
      <c r="I475" s="45">
        <f>Sales[[#This Row],[Turnover]]*1000/Sales[[#This Row],[Quantity]]</f>
        <v>1760.7142857142858</v>
      </c>
      <c r="J475" s="44">
        <f>Sales[[#This Row],[Quantity]]/SUM(Sales[Quantity])</f>
        <v>5.0826751571545002E-4</v>
      </c>
    </row>
    <row r="476" spans="1:10">
      <c r="A476" t="s">
        <v>206</v>
      </c>
      <c r="B476" t="s">
        <v>210</v>
      </c>
      <c r="C476" t="s">
        <v>9</v>
      </c>
      <c r="D476">
        <v>2018</v>
      </c>
      <c r="E476">
        <v>615</v>
      </c>
      <c r="F476">
        <v>736</v>
      </c>
      <c r="G476">
        <v>370</v>
      </c>
      <c r="H476">
        <f>Sales[[#This Row],[Turnover]]-Sales[[#This Row],[Cost]]</f>
        <v>366</v>
      </c>
      <c r="I476" s="45">
        <f>Sales[[#This Row],[Turnover]]*1000/Sales[[#This Row],[Quantity]]</f>
        <v>1196.7479674796748</v>
      </c>
      <c r="J476" s="44">
        <f>Sales[[#This Row],[Quantity]]/SUM(Sales[Quantity])</f>
        <v>1.1163732934464351E-3</v>
      </c>
    </row>
    <row r="477" spans="1:10">
      <c r="A477" t="s">
        <v>206</v>
      </c>
      <c r="B477" t="s">
        <v>210</v>
      </c>
      <c r="C477" t="s">
        <v>8</v>
      </c>
      <c r="D477">
        <v>2018</v>
      </c>
      <c r="E477">
        <v>483</v>
      </c>
      <c r="F477">
        <v>577</v>
      </c>
      <c r="G477">
        <v>291</v>
      </c>
      <c r="H477">
        <f>Sales[[#This Row],[Turnover]]-Sales[[#This Row],[Cost]]</f>
        <v>286</v>
      </c>
      <c r="I477" s="45">
        <f>Sales[[#This Row],[Turnover]]*1000/Sales[[#This Row],[Quantity]]</f>
        <v>1194.6169772256728</v>
      </c>
      <c r="J477" s="44">
        <f>Sales[[#This Row],[Quantity]]/SUM(Sales[Quantity])</f>
        <v>8.7676146460915138E-4</v>
      </c>
    </row>
    <row r="478" spans="1:10">
      <c r="A478" t="s">
        <v>206</v>
      </c>
      <c r="B478" t="s">
        <v>210</v>
      </c>
      <c r="C478" t="s">
        <v>7</v>
      </c>
      <c r="D478">
        <v>2018</v>
      </c>
      <c r="E478">
        <v>459</v>
      </c>
      <c r="F478">
        <v>554</v>
      </c>
      <c r="G478">
        <v>276</v>
      </c>
      <c r="H478">
        <f>Sales[[#This Row],[Turnover]]-Sales[[#This Row],[Cost]]</f>
        <v>278</v>
      </c>
      <c r="I478" s="45">
        <f>Sales[[#This Row],[Turnover]]*1000/Sales[[#This Row],[Quantity]]</f>
        <v>1206.9716775599129</v>
      </c>
      <c r="J478" s="44">
        <f>Sales[[#This Row],[Quantity]]/SUM(Sales[Quantity])</f>
        <v>8.331956775478271E-4</v>
      </c>
    </row>
    <row r="479" spans="1:10">
      <c r="A479" t="s">
        <v>206</v>
      </c>
      <c r="B479" t="s">
        <v>210</v>
      </c>
      <c r="C479" t="s">
        <v>6</v>
      </c>
      <c r="D479">
        <v>2018</v>
      </c>
      <c r="E479">
        <v>411</v>
      </c>
      <c r="F479">
        <v>493</v>
      </c>
      <c r="G479">
        <v>248</v>
      </c>
      <c r="H479">
        <f>Sales[[#This Row],[Turnover]]-Sales[[#This Row],[Cost]]</f>
        <v>245</v>
      </c>
      <c r="I479" s="45">
        <f>Sales[[#This Row],[Turnover]]*1000/Sales[[#This Row],[Quantity]]</f>
        <v>1199.5133819951338</v>
      </c>
      <c r="J479" s="44">
        <f>Sales[[#This Row],[Quantity]]/SUM(Sales[Quantity])</f>
        <v>7.4606410342517853E-4</v>
      </c>
    </row>
    <row r="480" spans="1:10">
      <c r="A480" t="s">
        <v>206</v>
      </c>
      <c r="B480" t="s">
        <v>210</v>
      </c>
      <c r="C480" t="s">
        <v>5</v>
      </c>
      <c r="D480">
        <v>2018</v>
      </c>
      <c r="E480">
        <v>386</v>
      </c>
      <c r="F480">
        <v>459</v>
      </c>
      <c r="G480">
        <v>232</v>
      </c>
      <c r="H480">
        <f>Sales[[#This Row],[Turnover]]-Sales[[#This Row],[Cost]]</f>
        <v>227</v>
      </c>
      <c r="I480" s="45">
        <f>Sales[[#This Row],[Turnover]]*1000/Sales[[#This Row],[Quantity]]</f>
        <v>1189.1191709844559</v>
      </c>
      <c r="J480" s="44">
        <f>Sales[[#This Row],[Quantity]]/SUM(Sales[Quantity])</f>
        <v>7.0068307523629898E-4</v>
      </c>
    </row>
    <row r="481" spans="1:10">
      <c r="A481" t="s">
        <v>206</v>
      </c>
      <c r="B481" t="s">
        <v>210</v>
      </c>
      <c r="C481" t="s">
        <v>4</v>
      </c>
      <c r="D481">
        <v>2018</v>
      </c>
      <c r="E481">
        <v>539</v>
      </c>
      <c r="F481">
        <v>427</v>
      </c>
      <c r="G481">
        <v>324</v>
      </c>
      <c r="H481">
        <f>Sales[[#This Row],[Turnover]]-Sales[[#This Row],[Cost]]</f>
        <v>103</v>
      </c>
      <c r="I481" s="45">
        <f>Sales[[#This Row],[Turnover]]*1000/Sales[[#This Row],[Quantity]]</f>
        <v>792.20779220779218</v>
      </c>
      <c r="J481" s="44">
        <f>Sales[[#This Row],[Quantity]]/SUM(Sales[Quantity])</f>
        <v>9.7841496775224134E-4</v>
      </c>
    </row>
    <row r="482" spans="1:10">
      <c r="A482" t="s">
        <v>204</v>
      </c>
      <c r="B482" t="s">
        <v>210</v>
      </c>
      <c r="C482" t="s">
        <v>18</v>
      </c>
      <c r="D482">
        <v>2018</v>
      </c>
      <c r="E482">
        <v>624</v>
      </c>
      <c r="F482">
        <v>1228</v>
      </c>
      <c r="G482">
        <v>756</v>
      </c>
      <c r="H482">
        <f>Sales[[#This Row],[Turnover]]-Sales[[#This Row],[Cost]]</f>
        <v>472</v>
      </c>
      <c r="I482" s="45">
        <f>Sales[[#This Row],[Turnover]]*1000/Sales[[#This Row],[Quantity]]</f>
        <v>1967.948717948718</v>
      </c>
      <c r="J482" s="44">
        <f>Sales[[#This Row],[Quantity]]/SUM(Sales[Quantity])</f>
        <v>1.1327104635944316E-3</v>
      </c>
    </row>
    <row r="483" spans="1:10">
      <c r="A483" t="s">
        <v>204</v>
      </c>
      <c r="B483" t="s">
        <v>210</v>
      </c>
      <c r="C483" t="s">
        <v>16</v>
      </c>
      <c r="D483">
        <v>2018</v>
      </c>
      <c r="E483">
        <v>553</v>
      </c>
      <c r="F483">
        <v>1073</v>
      </c>
      <c r="G483">
        <v>670</v>
      </c>
      <c r="H483">
        <f>Sales[[#This Row],[Turnover]]-Sales[[#This Row],[Cost]]</f>
        <v>403</v>
      </c>
      <c r="I483" s="45">
        <f>Sales[[#This Row],[Turnover]]*1000/Sales[[#This Row],[Quantity]]</f>
        <v>1940.3254972875227</v>
      </c>
      <c r="J483" s="44">
        <f>Sales[[#This Row],[Quantity]]/SUM(Sales[Quantity])</f>
        <v>1.0038283435380138E-3</v>
      </c>
    </row>
    <row r="484" spans="1:10">
      <c r="A484" t="s">
        <v>204</v>
      </c>
      <c r="B484" t="s">
        <v>210</v>
      </c>
      <c r="C484" t="s">
        <v>14</v>
      </c>
      <c r="D484">
        <v>2018</v>
      </c>
      <c r="E484">
        <v>610</v>
      </c>
      <c r="F484">
        <v>1188</v>
      </c>
      <c r="G484">
        <v>739</v>
      </c>
      <c r="H484">
        <f>Sales[[#This Row],[Turnover]]-Sales[[#This Row],[Cost]]</f>
        <v>449</v>
      </c>
      <c r="I484" s="45">
        <f>Sales[[#This Row],[Turnover]]*1000/Sales[[#This Row],[Quantity]]</f>
        <v>1947.5409836065573</v>
      </c>
      <c r="J484" s="44">
        <f>Sales[[#This Row],[Quantity]]/SUM(Sales[Quantity])</f>
        <v>1.1072970878086591E-3</v>
      </c>
    </row>
    <row r="485" spans="1:10">
      <c r="A485" t="s">
        <v>204</v>
      </c>
      <c r="B485" t="s">
        <v>210</v>
      </c>
      <c r="C485" t="s">
        <v>13</v>
      </c>
      <c r="D485">
        <v>2018</v>
      </c>
      <c r="E485">
        <v>580</v>
      </c>
      <c r="F485">
        <v>1127</v>
      </c>
      <c r="G485">
        <v>702</v>
      </c>
      <c r="H485">
        <f>Sales[[#This Row],[Turnover]]-Sales[[#This Row],[Cost]]</f>
        <v>425</v>
      </c>
      <c r="I485" s="45">
        <f>Sales[[#This Row],[Turnover]]*1000/Sales[[#This Row],[Quantity]]</f>
        <v>1943.1034482758621</v>
      </c>
      <c r="J485" s="44">
        <f>Sales[[#This Row],[Quantity]]/SUM(Sales[Quantity])</f>
        <v>1.0528398539820037E-3</v>
      </c>
    </row>
    <row r="486" spans="1:10">
      <c r="A486" t="s">
        <v>204</v>
      </c>
      <c r="B486" t="s">
        <v>210</v>
      </c>
      <c r="C486" t="s">
        <v>11</v>
      </c>
      <c r="D486">
        <v>2018</v>
      </c>
      <c r="E486">
        <v>631</v>
      </c>
      <c r="F486">
        <v>1223</v>
      </c>
      <c r="G486">
        <v>765</v>
      </c>
      <c r="H486">
        <f>Sales[[#This Row],[Turnover]]-Sales[[#This Row],[Cost]]</f>
        <v>458</v>
      </c>
      <c r="I486" s="45">
        <f>Sales[[#This Row],[Turnover]]*1000/Sales[[#This Row],[Quantity]]</f>
        <v>1938.1933438985736</v>
      </c>
      <c r="J486" s="44">
        <f>Sales[[#This Row],[Quantity]]/SUM(Sales[Quantity])</f>
        <v>1.1454171514873178E-3</v>
      </c>
    </row>
    <row r="487" spans="1:10">
      <c r="A487" t="s">
        <v>204</v>
      </c>
      <c r="B487" t="s">
        <v>210</v>
      </c>
      <c r="C487" t="s">
        <v>10</v>
      </c>
      <c r="D487">
        <v>2018</v>
      </c>
      <c r="E487">
        <v>591</v>
      </c>
      <c r="F487">
        <v>1141</v>
      </c>
      <c r="G487">
        <v>716</v>
      </c>
      <c r="H487">
        <f>Sales[[#This Row],[Turnover]]-Sales[[#This Row],[Cost]]</f>
        <v>425</v>
      </c>
      <c r="I487" s="45">
        <f>Sales[[#This Row],[Turnover]]*1000/Sales[[#This Row],[Quantity]]</f>
        <v>1930.6260575296108</v>
      </c>
      <c r="J487" s="44">
        <f>Sales[[#This Row],[Quantity]]/SUM(Sales[Quantity])</f>
        <v>1.0728075063851108E-3</v>
      </c>
    </row>
    <row r="488" spans="1:10">
      <c r="A488" t="s">
        <v>204</v>
      </c>
      <c r="B488" t="s">
        <v>210</v>
      </c>
      <c r="C488" t="s">
        <v>9</v>
      </c>
      <c r="D488">
        <v>2018</v>
      </c>
      <c r="E488">
        <v>498</v>
      </c>
      <c r="F488">
        <v>972</v>
      </c>
      <c r="G488">
        <v>604</v>
      </c>
      <c r="H488">
        <f>Sales[[#This Row],[Turnover]]-Sales[[#This Row],[Cost]]</f>
        <v>368</v>
      </c>
      <c r="I488" s="45">
        <f>Sales[[#This Row],[Turnover]]*1000/Sales[[#This Row],[Quantity]]</f>
        <v>1951.8072289156626</v>
      </c>
      <c r="J488" s="44">
        <f>Sales[[#This Row],[Quantity]]/SUM(Sales[Quantity])</f>
        <v>9.03990081522479E-4</v>
      </c>
    </row>
    <row r="489" spans="1:10">
      <c r="A489" t="s">
        <v>204</v>
      </c>
      <c r="B489" t="s">
        <v>210</v>
      </c>
      <c r="C489" t="s">
        <v>8</v>
      </c>
      <c r="D489">
        <v>2018</v>
      </c>
      <c r="E489">
        <v>814</v>
      </c>
      <c r="F489">
        <v>1210</v>
      </c>
      <c r="G489">
        <v>987</v>
      </c>
      <c r="H489">
        <f>Sales[[#This Row],[Turnover]]-Sales[[#This Row],[Cost]]</f>
        <v>223</v>
      </c>
      <c r="I489" s="45">
        <f>Sales[[#This Row],[Turnover]]*1000/Sales[[#This Row],[Quantity]]</f>
        <v>1486.4864864864865</v>
      </c>
      <c r="J489" s="44">
        <f>Sales[[#This Row],[Quantity]]/SUM(Sales[Quantity])</f>
        <v>1.4776062778299156E-3</v>
      </c>
    </row>
    <row r="490" spans="1:10">
      <c r="A490" t="s">
        <v>204</v>
      </c>
      <c r="B490" t="s">
        <v>210</v>
      </c>
      <c r="C490" t="s">
        <v>7</v>
      </c>
      <c r="D490">
        <v>2018</v>
      </c>
      <c r="E490">
        <v>770</v>
      </c>
      <c r="F490">
        <v>1163</v>
      </c>
      <c r="G490">
        <v>933</v>
      </c>
      <c r="H490">
        <f>Sales[[#This Row],[Turnover]]-Sales[[#This Row],[Cost]]</f>
        <v>230</v>
      </c>
      <c r="I490" s="45">
        <f>Sales[[#This Row],[Turnover]]*1000/Sales[[#This Row],[Quantity]]</f>
        <v>1510.3896103896104</v>
      </c>
      <c r="J490" s="44">
        <f>Sales[[#This Row],[Quantity]]/SUM(Sales[Quantity])</f>
        <v>1.3977356682174876E-3</v>
      </c>
    </row>
    <row r="491" spans="1:10">
      <c r="A491" t="s">
        <v>204</v>
      </c>
      <c r="B491" t="s">
        <v>210</v>
      </c>
      <c r="C491" t="s">
        <v>6</v>
      </c>
      <c r="D491">
        <v>2018</v>
      </c>
      <c r="E491">
        <v>673</v>
      </c>
      <c r="F491">
        <v>1011</v>
      </c>
      <c r="G491">
        <v>815</v>
      </c>
      <c r="H491">
        <f>Sales[[#This Row],[Turnover]]-Sales[[#This Row],[Cost]]</f>
        <v>196</v>
      </c>
      <c r="I491" s="45">
        <f>Sales[[#This Row],[Turnover]]*1000/Sales[[#This Row],[Quantity]]</f>
        <v>1502.2288261515603</v>
      </c>
      <c r="J491" s="44">
        <f>Sales[[#This Row],[Quantity]]/SUM(Sales[Quantity])</f>
        <v>1.2216572788446352E-3</v>
      </c>
    </row>
    <row r="492" spans="1:10">
      <c r="A492" t="s">
        <v>204</v>
      </c>
      <c r="B492" t="s">
        <v>210</v>
      </c>
      <c r="C492" t="s">
        <v>5</v>
      </c>
      <c r="D492">
        <v>2018</v>
      </c>
      <c r="E492">
        <v>679</v>
      </c>
      <c r="F492">
        <v>1023</v>
      </c>
      <c r="G492">
        <v>822</v>
      </c>
      <c r="H492">
        <f>Sales[[#This Row],[Turnover]]-Sales[[#This Row],[Cost]]</f>
        <v>201</v>
      </c>
      <c r="I492" s="45">
        <f>Sales[[#This Row],[Turnover]]*1000/Sales[[#This Row],[Quantity]]</f>
        <v>1506.6273932253314</v>
      </c>
      <c r="J492" s="44">
        <f>Sales[[#This Row],[Quantity]]/SUM(Sales[Quantity])</f>
        <v>1.2325487256099664E-3</v>
      </c>
    </row>
    <row r="493" spans="1:10">
      <c r="A493" t="s">
        <v>204</v>
      </c>
      <c r="B493" t="s">
        <v>210</v>
      </c>
      <c r="C493" t="s">
        <v>4</v>
      </c>
      <c r="D493">
        <v>2018</v>
      </c>
      <c r="E493">
        <v>502</v>
      </c>
      <c r="F493">
        <v>752</v>
      </c>
      <c r="G493">
        <v>609</v>
      </c>
      <c r="H493">
        <f>Sales[[#This Row],[Turnover]]-Sales[[#This Row],[Cost]]</f>
        <v>143</v>
      </c>
      <c r="I493" s="45">
        <f>Sales[[#This Row],[Turnover]]*1000/Sales[[#This Row],[Quantity]]</f>
        <v>1498.0079681274901</v>
      </c>
      <c r="J493" s="44">
        <f>Sales[[#This Row],[Quantity]]/SUM(Sales[Quantity])</f>
        <v>9.1125104603269975E-4</v>
      </c>
    </row>
    <row r="494" spans="1:10">
      <c r="A494" t="s">
        <v>203</v>
      </c>
      <c r="B494" t="s">
        <v>210</v>
      </c>
      <c r="C494" t="s">
        <v>8</v>
      </c>
      <c r="D494">
        <v>2018</v>
      </c>
      <c r="E494">
        <v>303</v>
      </c>
      <c r="F494">
        <v>1059</v>
      </c>
      <c r="G494">
        <v>368</v>
      </c>
      <c r="H494">
        <f>Sales[[#This Row],[Turnover]]-Sales[[#This Row],[Cost]]</f>
        <v>691</v>
      </c>
      <c r="I494" s="45">
        <f>Sales[[#This Row],[Turnover]]*1000/Sales[[#This Row],[Quantity]]</f>
        <v>3495.0495049504952</v>
      </c>
      <c r="J494" s="44">
        <f>Sales[[#This Row],[Quantity]]/SUM(Sales[Quantity])</f>
        <v>5.5001806164921914E-4</v>
      </c>
    </row>
    <row r="495" spans="1:10">
      <c r="A495" t="s">
        <v>203</v>
      </c>
      <c r="B495" t="s">
        <v>210</v>
      </c>
      <c r="C495" t="s">
        <v>7</v>
      </c>
      <c r="D495">
        <v>2018</v>
      </c>
      <c r="E495">
        <v>351</v>
      </c>
      <c r="F495">
        <v>1237</v>
      </c>
      <c r="G495">
        <v>426</v>
      </c>
      <c r="H495">
        <f>Sales[[#This Row],[Turnover]]-Sales[[#This Row],[Cost]]</f>
        <v>811</v>
      </c>
      <c r="I495" s="45">
        <f>Sales[[#This Row],[Turnover]]*1000/Sales[[#This Row],[Quantity]]</f>
        <v>3524.2165242165242</v>
      </c>
      <c r="J495" s="44">
        <f>Sales[[#This Row],[Quantity]]/SUM(Sales[Quantity])</f>
        <v>6.3714963577186771E-4</v>
      </c>
    </row>
    <row r="496" spans="1:10">
      <c r="A496" t="s">
        <v>203</v>
      </c>
      <c r="B496" t="s">
        <v>210</v>
      </c>
      <c r="C496" t="s">
        <v>6</v>
      </c>
      <c r="D496">
        <v>2018</v>
      </c>
      <c r="E496">
        <v>321</v>
      </c>
      <c r="F496">
        <v>1115</v>
      </c>
      <c r="G496">
        <v>390</v>
      </c>
      <c r="H496">
        <f>Sales[[#This Row],[Turnover]]-Sales[[#This Row],[Cost]]</f>
        <v>725</v>
      </c>
      <c r="I496" s="45">
        <f>Sales[[#This Row],[Turnover]]*1000/Sales[[#This Row],[Quantity]]</f>
        <v>3473.5202492211838</v>
      </c>
      <c r="J496" s="44">
        <f>Sales[[#This Row],[Quantity]]/SUM(Sales[Quantity])</f>
        <v>5.8269240194521235E-4</v>
      </c>
    </row>
    <row r="497" spans="1:10">
      <c r="A497" t="s">
        <v>203</v>
      </c>
      <c r="B497" t="s">
        <v>210</v>
      </c>
      <c r="C497" t="s">
        <v>5</v>
      </c>
      <c r="D497">
        <v>2018</v>
      </c>
      <c r="E497">
        <v>321</v>
      </c>
      <c r="F497">
        <v>1131</v>
      </c>
      <c r="G497">
        <v>390</v>
      </c>
      <c r="H497">
        <f>Sales[[#This Row],[Turnover]]-Sales[[#This Row],[Cost]]</f>
        <v>741</v>
      </c>
      <c r="I497" s="45">
        <f>Sales[[#This Row],[Turnover]]*1000/Sales[[#This Row],[Quantity]]</f>
        <v>3523.3644859813085</v>
      </c>
      <c r="J497" s="44">
        <f>Sales[[#This Row],[Quantity]]/SUM(Sales[Quantity])</f>
        <v>5.8269240194521235E-4</v>
      </c>
    </row>
    <row r="498" spans="1:10">
      <c r="A498" t="s">
        <v>203</v>
      </c>
      <c r="B498" t="s">
        <v>210</v>
      </c>
      <c r="C498" t="s">
        <v>4</v>
      </c>
      <c r="D498">
        <v>2018</v>
      </c>
      <c r="E498">
        <v>307</v>
      </c>
      <c r="F498">
        <v>1067</v>
      </c>
      <c r="G498">
        <v>373</v>
      </c>
      <c r="H498">
        <f>Sales[[#This Row],[Turnover]]-Sales[[#This Row],[Cost]]</f>
        <v>694</v>
      </c>
      <c r="I498" s="45">
        <f>Sales[[#This Row],[Turnover]]*1000/Sales[[#This Row],[Quantity]]</f>
        <v>3475.5700325732901</v>
      </c>
      <c r="J498" s="44">
        <f>Sales[[#This Row],[Quantity]]/SUM(Sales[Quantity])</f>
        <v>5.5727902615943989E-4</v>
      </c>
    </row>
    <row r="499" spans="1:10">
      <c r="A499" t="s">
        <v>205</v>
      </c>
      <c r="B499" t="s">
        <v>210</v>
      </c>
      <c r="C499" t="s">
        <v>8</v>
      </c>
      <c r="D499">
        <v>2018</v>
      </c>
      <c r="E499">
        <v>217</v>
      </c>
      <c r="F499">
        <v>885</v>
      </c>
      <c r="G499">
        <v>310</v>
      </c>
      <c r="H499">
        <f>Sales[[#This Row],[Turnover]]-Sales[[#This Row],[Cost]]</f>
        <v>575</v>
      </c>
      <c r="I499" s="45">
        <f>Sales[[#This Row],[Turnover]]*1000/Sales[[#This Row],[Quantity]]</f>
        <v>4078.3410138248846</v>
      </c>
      <c r="J499" s="44">
        <f>Sales[[#This Row],[Quantity]]/SUM(Sales[Quantity])</f>
        <v>3.9390732467947377E-4</v>
      </c>
    </row>
    <row r="500" spans="1:10">
      <c r="A500" t="s">
        <v>205</v>
      </c>
      <c r="B500" t="s">
        <v>210</v>
      </c>
      <c r="C500" t="s">
        <v>7</v>
      </c>
      <c r="D500">
        <v>2018</v>
      </c>
      <c r="E500">
        <v>239</v>
      </c>
      <c r="F500">
        <v>970</v>
      </c>
      <c r="G500">
        <v>341</v>
      </c>
      <c r="H500">
        <f>Sales[[#This Row],[Turnover]]-Sales[[#This Row],[Cost]]</f>
        <v>629</v>
      </c>
      <c r="I500" s="45">
        <f>Sales[[#This Row],[Turnover]]*1000/Sales[[#This Row],[Quantity]]</f>
        <v>4058.5774058577404</v>
      </c>
      <c r="J500" s="44">
        <f>Sales[[#This Row],[Quantity]]/SUM(Sales[Quantity])</f>
        <v>4.3384262948568773E-4</v>
      </c>
    </row>
    <row r="501" spans="1:10">
      <c r="A501" t="s">
        <v>205</v>
      </c>
      <c r="B501" t="s">
        <v>210</v>
      </c>
      <c r="C501" t="s">
        <v>6</v>
      </c>
      <c r="D501">
        <v>2018</v>
      </c>
      <c r="E501">
        <v>221</v>
      </c>
      <c r="F501">
        <v>900</v>
      </c>
      <c r="G501">
        <v>317</v>
      </c>
      <c r="H501">
        <f>Sales[[#This Row],[Turnover]]-Sales[[#This Row],[Cost]]</f>
        <v>583</v>
      </c>
      <c r="I501" s="45">
        <f>Sales[[#This Row],[Turnover]]*1000/Sales[[#This Row],[Quantity]]</f>
        <v>4072.3981900452491</v>
      </c>
      <c r="J501" s="44">
        <f>Sales[[#This Row],[Quantity]]/SUM(Sales[Quantity])</f>
        <v>4.0116828918969452E-4</v>
      </c>
    </row>
    <row r="502" spans="1:10">
      <c r="A502" t="s">
        <v>205</v>
      </c>
      <c r="B502" t="s">
        <v>210</v>
      </c>
      <c r="C502" t="s">
        <v>5</v>
      </c>
      <c r="D502">
        <v>2018</v>
      </c>
      <c r="E502">
        <v>214</v>
      </c>
      <c r="F502">
        <v>872</v>
      </c>
      <c r="G502">
        <v>306</v>
      </c>
      <c r="H502">
        <f>Sales[[#This Row],[Turnover]]-Sales[[#This Row],[Cost]]</f>
        <v>566</v>
      </c>
      <c r="I502" s="45">
        <f>Sales[[#This Row],[Turnover]]*1000/Sales[[#This Row],[Quantity]]</f>
        <v>4074.766355140187</v>
      </c>
      <c r="J502" s="44">
        <f>Sales[[#This Row],[Quantity]]/SUM(Sales[Quantity])</f>
        <v>3.8846160129680824E-4</v>
      </c>
    </row>
    <row r="503" spans="1:10">
      <c r="A503" t="s">
        <v>205</v>
      </c>
      <c r="B503" t="s">
        <v>210</v>
      </c>
      <c r="C503" t="s">
        <v>4</v>
      </c>
      <c r="D503">
        <v>2018</v>
      </c>
      <c r="E503">
        <v>230</v>
      </c>
      <c r="F503">
        <v>952</v>
      </c>
      <c r="G503">
        <v>329</v>
      </c>
      <c r="H503">
        <f>Sales[[#This Row],[Turnover]]-Sales[[#This Row],[Cost]]</f>
        <v>623</v>
      </c>
      <c r="I503" s="45">
        <f>Sales[[#This Row],[Turnover]]*1000/Sales[[#This Row],[Quantity]]</f>
        <v>4139.130434782609</v>
      </c>
      <c r="J503" s="44">
        <f>Sales[[#This Row],[Quantity]]/SUM(Sales[Quantity])</f>
        <v>4.1750545933769113E-4</v>
      </c>
    </row>
    <row r="504" spans="1:10">
      <c r="A504" t="s">
        <v>207</v>
      </c>
      <c r="B504" t="s">
        <v>210</v>
      </c>
      <c r="C504" t="s">
        <v>18</v>
      </c>
      <c r="D504">
        <v>2019</v>
      </c>
      <c r="E504">
        <v>718</v>
      </c>
      <c r="F504">
        <v>507</v>
      </c>
      <c r="G504">
        <v>418</v>
      </c>
      <c r="H504">
        <f>Sales[[#This Row],[Turnover]]-Sales[[#This Row],[Cost]]</f>
        <v>89</v>
      </c>
      <c r="I504" s="45">
        <f>Sales[[#This Row],[Turnover]]*1000/Sales[[#This Row],[Quantity]]</f>
        <v>706.12813370473543</v>
      </c>
      <c r="J504" s="44">
        <f>Sales[[#This Row],[Quantity]]/SUM(Sales[Quantity])</f>
        <v>1.3033431295846184E-3</v>
      </c>
    </row>
    <row r="505" spans="1:10">
      <c r="A505" t="s">
        <v>207</v>
      </c>
      <c r="B505" t="s">
        <v>210</v>
      </c>
      <c r="C505" t="s">
        <v>16</v>
      </c>
      <c r="D505">
        <v>2019</v>
      </c>
      <c r="E505">
        <v>792</v>
      </c>
      <c r="F505">
        <v>560</v>
      </c>
      <c r="G505">
        <v>461</v>
      </c>
      <c r="H505">
        <f>Sales[[#This Row],[Turnover]]-Sales[[#This Row],[Cost]]</f>
        <v>99</v>
      </c>
      <c r="I505" s="45">
        <f>Sales[[#This Row],[Turnover]]*1000/Sales[[#This Row],[Quantity]]</f>
        <v>707.07070707070704</v>
      </c>
      <c r="J505" s="44">
        <f>Sales[[#This Row],[Quantity]]/SUM(Sales[Quantity])</f>
        <v>1.4376709730237016E-3</v>
      </c>
    </row>
    <row r="506" spans="1:10">
      <c r="A506" t="s">
        <v>207</v>
      </c>
      <c r="B506" t="s">
        <v>210</v>
      </c>
      <c r="C506" t="s">
        <v>14</v>
      </c>
      <c r="D506">
        <v>2019</v>
      </c>
      <c r="E506">
        <v>713</v>
      </c>
      <c r="F506">
        <v>496</v>
      </c>
      <c r="G506">
        <v>415</v>
      </c>
      <c r="H506">
        <f>Sales[[#This Row],[Turnover]]-Sales[[#This Row],[Cost]]</f>
        <v>81</v>
      </c>
      <c r="I506" s="45">
        <f>Sales[[#This Row],[Turnover]]*1000/Sales[[#This Row],[Quantity]]</f>
        <v>695.6521739130435</v>
      </c>
      <c r="J506" s="44">
        <f>Sales[[#This Row],[Quantity]]/SUM(Sales[Quantity])</f>
        <v>1.2942669239468425E-3</v>
      </c>
    </row>
    <row r="507" spans="1:10">
      <c r="A507" t="s">
        <v>207</v>
      </c>
      <c r="B507" t="s">
        <v>210</v>
      </c>
      <c r="C507" t="s">
        <v>13</v>
      </c>
      <c r="D507">
        <v>2019</v>
      </c>
      <c r="E507">
        <v>679</v>
      </c>
      <c r="F507">
        <v>473</v>
      </c>
      <c r="G507">
        <v>395</v>
      </c>
      <c r="H507">
        <f>Sales[[#This Row],[Turnover]]-Sales[[#This Row],[Cost]]</f>
        <v>78</v>
      </c>
      <c r="I507" s="45">
        <f>Sales[[#This Row],[Turnover]]*1000/Sales[[#This Row],[Quantity]]</f>
        <v>696.61266568483063</v>
      </c>
      <c r="J507" s="44">
        <f>Sales[[#This Row],[Quantity]]/SUM(Sales[Quantity])</f>
        <v>1.2325487256099664E-3</v>
      </c>
    </row>
    <row r="508" spans="1:10">
      <c r="A508" t="s">
        <v>207</v>
      </c>
      <c r="B508" t="s">
        <v>210</v>
      </c>
      <c r="C508" t="s">
        <v>11</v>
      </c>
      <c r="D508">
        <v>2019</v>
      </c>
      <c r="E508">
        <v>523</v>
      </c>
      <c r="F508">
        <v>369</v>
      </c>
      <c r="G508">
        <v>305</v>
      </c>
      <c r="H508">
        <f>Sales[[#This Row],[Turnover]]-Sales[[#This Row],[Cost]]</f>
        <v>64</v>
      </c>
      <c r="I508" s="45">
        <f>Sales[[#This Row],[Turnover]]*1000/Sales[[#This Row],[Quantity]]</f>
        <v>705.54493307839391</v>
      </c>
      <c r="J508" s="44">
        <f>Sales[[#This Row],[Quantity]]/SUM(Sales[Quantity])</f>
        <v>9.4937110971135856E-4</v>
      </c>
    </row>
    <row r="509" spans="1:10">
      <c r="A509" t="s">
        <v>207</v>
      </c>
      <c r="B509" t="s">
        <v>210</v>
      </c>
      <c r="C509" t="s">
        <v>10</v>
      </c>
      <c r="D509">
        <v>2019</v>
      </c>
      <c r="E509">
        <v>757</v>
      </c>
      <c r="F509">
        <v>457</v>
      </c>
      <c r="G509">
        <v>441</v>
      </c>
      <c r="H509">
        <f>Sales[[#This Row],[Turnover]]-Sales[[#This Row],[Cost]]</f>
        <v>16</v>
      </c>
      <c r="I509" s="45">
        <f>Sales[[#This Row],[Turnover]]*1000/Sales[[#This Row],[Quantity]]</f>
        <v>603.69881109643325</v>
      </c>
      <c r="J509" s="44">
        <f>Sales[[#This Row],[Quantity]]/SUM(Sales[Quantity])</f>
        <v>1.3741375335592704E-3</v>
      </c>
    </row>
    <row r="510" spans="1:10">
      <c r="A510" t="s">
        <v>207</v>
      </c>
      <c r="B510" t="s">
        <v>210</v>
      </c>
      <c r="C510" t="s">
        <v>9</v>
      </c>
      <c r="D510">
        <v>2019</v>
      </c>
      <c r="E510">
        <v>657</v>
      </c>
      <c r="F510">
        <v>394</v>
      </c>
      <c r="G510">
        <v>382</v>
      </c>
      <c r="H510">
        <f>Sales[[#This Row],[Turnover]]-Sales[[#This Row],[Cost]]</f>
        <v>12</v>
      </c>
      <c r="I510" s="45">
        <f>Sales[[#This Row],[Turnover]]*1000/Sales[[#This Row],[Quantity]]</f>
        <v>599.69558599695586</v>
      </c>
      <c r="J510" s="44">
        <f>Sales[[#This Row],[Quantity]]/SUM(Sales[Quantity])</f>
        <v>1.1926134208037524E-3</v>
      </c>
    </row>
    <row r="511" spans="1:10">
      <c r="A511" t="s">
        <v>207</v>
      </c>
      <c r="B511" t="s">
        <v>210</v>
      </c>
      <c r="C511" t="s">
        <v>8</v>
      </c>
      <c r="D511">
        <v>2019</v>
      </c>
      <c r="E511">
        <v>558</v>
      </c>
      <c r="F511">
        <v>337</v>
      </c>
      <c r="G511">
        <v>325</v>
      </c>
      <c r="H511">
        <f>Sales[[#This Row],[Turnover]]-Sales[[#This Row],[Cost]]</f>
        <v>12</v>
      </c>
      <c r="I511" s="45">
        <f>Sales[[#This Row],[Turnover]]*1000/Sales[[#This Row],[Quantity]]</f>
        <v>603.94265232974908</v>
      </c>
      <c r="J511" s="44">
        <f>Sales[[#This Row],[Quantity]]/SUM(Sales[Quantity])</f>
        <v>1.0129045491757897E-3</v>
      </c>
    </row>
    <row r="512" spans="1:10">
      <c r="A512" t="s">
        <v>207</v>
      </c>
      <c r="B512" t="s">
        <v>210</v>
      </c>
      <c r="C512" t="s">
        <v>7</v>
      </c>
      <c r="D512">
        <v>2019</v>
      </c>
      <c r="E512">
        <v>479</v>
      </c>
      <c r="F512">
        <v>290</v>
      </c>
      <c r="G512">
        <v>279</v>
      </c>
      <c r="H512">
        <f>Sales[[#This Row],[Turnover]]-Sales[[#This Row],[Cost]]</f>
        <v>11</v>
      </c>
      <c r="I512" s="45">
        <f>Sales[[#This Row],[Turnover]]*1000/Sales[[#This Row],[Quantity]]</f>
        <v>605.42797494780791</v>
      </c>
      <c r="J512" s="44">
        <f>Sales[[#This Row],[Quantity]]/SUM(Sales[Quantity])</f>
        <v>8.6950050009893063E-4</v>
      </c>
    </row>
    <row r="513" spans="1:10">
      <c r="A513" t="s">
        <v>207</v>
      </c>
      <c r="B513" t="s">
        <v>210</v>
      </c>
      <c r="C513" t="s">
        <v>6</v>
      </c>
      <c r="D513">
        <v>2019</v>
      </c>
      <c r="E513">
        <v>575</v>
      </c>
      <c r="F513">
        <v>343</v>
      </c>
      <c r="G513">
        <v>335</v>
      </c>
      <c r="H513">
        <f>Sales[[#This Row],[Turnover]]-Sales[[#This Row],[Cost]]</f>
        <v>8</v>
      </c>
      <c r="I513" s="45">
        <f>Sales[[#This Row],[Turnover]]*1000/Sales[[#This Row],[Quantity]]</f>
        <v>596.52173913043475</v>
      </c>
      <c r="J513" s="44">
        <f>Sales[[#This Row],[Quantity]]/SUM(Sales[Quantity])</f>
        <v>1.0437636483442278E-3</v>
      </c>
    </row>
    <row r="514" spans="1:10">
      <c r="A514" t="s">
        <v>207</v>
      </c>
      <c r="B514" t="s">
        <v>210</v>
      </c>
      <c r="C514" t="s">
        <v>5</v>
      </c>
      <c r="D514">
        <v>2019</v>
      </c>
      <c r="E514">
        <v>552</v>
      </c>
      <c r="F514">
        <v>332</v>
      </c>
      <c r="G514">
        <v>321</v>
      </c>
      <c r="H514">
        <f>Sales[[#This Row],[Turnover]]-Sales[[#This Row],[Cost]]</f>
        <v>11</v>
      </c>
      <c r="I514" s="45">
        <f>Sales[[#This Row],[Turnover]]*1000/Sales[[#This Row],[Quantity]]</f>
        <v>601.44927536231887</v>
      </c>
      <c r="J514" s="44">
        <f>Sales[[#This Row],[Quantity]]/SUM(Sales[Quantity])</f>
        <v>1.0020131024104588E-3</v>
      </c>
    </row>
    <row r="515" spans="1:10">
      <c r="A515" t="s">
        <v>207</v>
      </c>
      <c r="B515" t="s">
        <v>210</v>
      </c>
      <c r="C515" t="s">
        <v>4</v>
      </c>
      <c r="D515">
        <v>2019</v>
      </c>
      <c r="E515">
        <v>567</v>
      </c>
      <c r="F515">
        <v>337</v>
      </c>
      <c r="G515">
        <v>330</v>
      </c>
      <c r="H515">
        <f>Sales[[#This Row],[Turnover]]-Sales[[#This Row],[Cost]]</f>
        <v>7</v>
      </c>
      <c r="I515" s="45">
        <f>Sales[[#This Row],[Turnover]]*1000/Sales[[#This Row],[Quantity]]</f>
        <v>594.3562610229277</v>
      </c>
      <c r="J515" s="44">
        <f>Sales[[#This Row],[Quantity]]/SUM(Sales[Quantity])</f>
        <v>1.0292417193237865E-3</v>
      </c>
    </row>
    <row r="516" spans="1:10">
      <c r="A516" t="s">
        <v>206</v>
      </c>
      <c r="B516" t="s">
        <v>210</v>
      </c>
      <c r="C516" t="s">
        <v>18</v>
      </c>
      <c r="D516">
        <v>2019</v>
      </c>
      <c r="E516">
        <v>530</v>
      </c>
      <c r="F516">
        <v>421</v>
      </c>
      <c r="G516">
        <v>319</v>
      </c>
      <c r="H516">
        <f>Sales[[#This Row],[Turnover]]-Sales[[#This Row],[Cost]]</f>
        <v>102</v>
      </c>
      <c r="I516" s="45">
        <f>Sales[[#This Row],[Turnover]]*1000/Sales[[#This Row],[Quantity]]</f>
        <v>794.33962264150944</v>
      </c>
      <c r="J516" s="44">
        <f>Sales[[#This Row],[Quantity]]/SUM(Sales[Quantity])</f>
        <v>9.6207779760424479E-4</v>
      </c>
    </row>
    <row r="517" spans="1:10">
      <c r="A517" t="s">
        <v>206</v>
      </c>
      <c r="B517" t="s">
        <v>210</v>
      </c>
      <c r="C517" t="s">
        <v>16</v>
      </c>
      <c r="D517">
        <v>2019</v>
      </c>
      <c r="E517">
        <v>524</v>
      </c>
      <c r="F517">
        <v>421</v>
      </c>
      <c r="G517">
        <v>316</v>
      </c>
      <c r="H517">
        <f>Sales[[#This Row],[Turnover]]-Sales[[#This Row],[Cost]]</f>
        <v>105</v>
      </c>
      <c r="I517" s="45">
        <f>Sales[[#This Row],[Turnover]]*1000/Sales[[#This Row],[Quantity]]</f>
        <v>803.43511450381675</v>
      </c>
      <c r="J517" s="44">
        <f>Sales[[#This Row],[Quantity]]/SUM(Sales[Quantity])</f>
        <v>9.5118635083891372E-4</v>
      </c>
    </row>
    <row r="518" spans="1:10">
      <c r="A518" t="s">
        <v>206</v>
      </c>
      <c r="B518" t="s">
        <v>210</v>
      </c>
      <c r="C518" t="s">
        <v>14</v>
      </c>
      <c r="D518">
        <v>2019</v>
      </c>
      <c r="E518">
        <v>519</v>
      </c>
      <c r="F518">
        <v>416</v>
      </c>
      <c r="G518">
        <v>313</v>
      </c>
      <c r="H518">
        <f>Sales[[#This Row],[Turnover]]-Sales[[#This Row],[Cost]]</f>
        <v>103</v>
      </c>
      <c r="I518" s="45">
        <f>Sales[[#This Row],[Turnover]]*1000/Sales[[#This Row],[Quantity]]</f>
        <v>801.54142581888243</v>
      </c>
      <c r="J518" s="44">
        <f>Sales[[#This Row],[Quantity]]/SUM(Sales[Quantity])</f>
        <v>9.4211014520113781E-4</v>
      </c>
    </row>
    <row r="519" spans="1:10">
      <c r="A519" t="s">
        <v>206</v>
      </c>
      <c r="B519" t="s">
        <v>210</v>
      </c>
      <c r="C519" t="s">
        <v>13</v>
      </c>
      <c r="D519">
        <v>2019</v>
      </c>
      <c r="E519">
        <v>452</v>
      </c>
      <c r="F519">
        <v>365</v>
      </c>
      <c r="G519">
        <v>272</v>
      </c>
      <c r="H519">
        <f>Sales[[#This Row],[Turnover]]-Sales[[#This Row],[Cost]]</f>
        <v>93</v>
      </c>
      <c r="I519" s="45">
        <f>Sales[[#This Row],[Turnover]]*1000/Sales[[#This Row],[Quantity]]</f>
        <v>807.52212389380531</v>
      </c>
      <c r="J519" s="44">
        <f>Sales[[#This Row],[Quantity]]/SUM(Sales[Quantity])</f>
        <v>8.2048898965494086E-4</v>
      </c>
    </row>
    <row r="520" spans="1:10">
      <c r="A520" t="s">
        <v>206</v>
      </c>
      <c r="B520" t="s">
        <v>210</v>
      </c>
      <c r="C520" t="s">
        <v>11</v>
      </c>
      <c r="D520">
        <v>2019</v>
      </c>
      <c r="E520">
        <v>438</v>
      </c>
      <c r="F520">
        <v>348</v>
      </c>
      <c r="G520">
        <v>263</v>
      </c>
      <c r="H520">
        <f>Sales[[#This Row],[Turnover]]-Sales[[#This Row],[Cost]]</f>
        <v>85</v>
      </c>
      <c r="I520" s="45">
        <f>Sales[[#This Row],[Turnover]]*1000/Sales[[#This Row],[Quantity]]</f>
        <v>794.52054794520552</v>
      </c>
      <c r="J520" s="44">
        <f>Sales[[#This Row],[Quantity]]/SUM(Sales[Quantity])</f>
        <v>7.9507561386916829E-4</v>
      </c>
    </row>
    <row r="521" spans="1:10">
      <c r="A521" t="s">
        <v>206</v>
      </c>
      <c r="B521" t="s">
        <v>210</v>
      </c>
      <c r="C521" t="s">
        <v>10</v>
      </c>
      <c r="D521">
        <v>2019</v>
      </c>
      <c r="E521">
        <v>581</v>
      </c>
      <c r="F521">
        <v>403</v>
      </c>
      <c r="G521">
        <v>350</v>
      </c>
      <c r="H521">
        <f>Sales[[#This Row],[Turnover]]-Sales[[#This Row],[Cost]]</f>
        <v>53</v>
      </c>
      <c r="I521" s="45">
        <f>Sales[[#This Row],[Turnover]]*1000/Sales[[#This Row],[Quantity]]</f>
        <v>693.631669535284</v>
      </c>
      <c r="J521" s="44">
        <f>Sales[[#This Row],[Quantity]]/SUM(Sales[Quantity])</f>
        <v>1.0546550951095589E-3</v>
      </c>
    </row>
    <row r="522" spans="1:10">
      <c r="A522" t="s">
        <v>206</v>
      </c>
      <c r="B522" t="s">
        <v>210</v>
      </c>
      <c r="C522" t="s">
        <v>9</v>
      </c>
      <c r="D522">
        <v>2019</v>
      </c>
      <c r="E522">
        <v>512</v>
      </c>
      <c r="F522">
        <v>357</v>
      </c>
      <c r="G522">
        <v>308</v>
      </c>
      <c r="H522">
        <f>Sales[[#This Row],[Turnover]]-Sales[[#This Row],[Cost]]</f>
        <v>49</v>
      </c>
      <c r="I522" s="45">
        <f>Sales[[#This Row],[Turnover]]*1000/Sales[[#This Row],[Quantity]]</f>
        <v>697.265625</v>
      </c>
      <c r="J522" s="44">
        <f>Sales[[#This Row],[Quantity]]/SUM(Sales[Quantity])</f>
        <v>9.2940345730825157E-4</v>
      </c>
    </row>
    <row r="523" spans="1:10">
      <c r="A523" t="s">
        <v>206</v>
      </c>
      <c r="B523" t="s">
        <v>210</v>
      </c>
      <c r="C523" t="s">
        <v>8</v>
      </c>
      <c r="D523">
        <v>2019</v>
      </c>
      <c r="E523">
        <v>466</v>
      </c>
      <c r="F523">
        <v>326</v>
      </c>
      <c r="G523">
        <v>281</v>
      </c>
      <c r="H523">
        <f>Sales[[#This Row],[Turnover]]-Sales[[#This Row],[Cost]]</f>
        <v>45</v>
      </c>
      <c r="I523" s="45">
        <f>Sales[[#This Row],[Turnover]]*1000/Sales[[#This Row],[Quantity]]</f>
        <v>699.57081545064375</v>
      </c>
      <c r="J523" s="44">
        <f>Sales[[#This Row],[Quantity]]/SUM(Sales[Quantity])</f>
        <v>8.4590236544071333E-4</v>
      </c>
    </row>
    <row r="524" spans="1:10">
      <c r="A524" t="s">
        <v>206</v>
      </c>
      <c r="B524" t="s">
        <v>210</v>
      </c>
      <c r="C524" t="s">
        <v>7</v>
      </c>
      <c r="D524">
        <v>2019</v>
      </c>
      <c r="E524">
        <v>513</v>
      </c>
      <c r="F524">
        <v>357</v>
      </c>
      <c r="G524">
        <v>309</v>
      </c>
      <c r="H524">
        <f>Sales[[#This Row],[Turnover]]-Sales[[#This Row],[Cost]]</f>
        <v>48</v>
      </c>
      <c r="I524" s="45">
        <f>Sales[[#This Row],[Turnover]]*1000/Sales[[#This Row],[Quantity]]</f>
        <v>695.90643274853801</v>
      </c>
      <c r="J524" s="44">
        <f>Sales[[#This Row],[Quantity]]/SUM(Sales[Quantity])</f>
        <v>9.3121869843580674E-4</v>
      </c>
    </row>
    <row r="525" spans="1:10">
      <c r="A525" t="s">
        <v>206</v>
      </c>
      <c r="B525" t="s">
        <v>210</v>
      </c>
      <c r="C525" t="s">
        <v>6</v>
      </c>
      <c r="D525">
        <v>2019</v>
      </c>
      <c r="E525">
        <v>563</v>
      </c>
      <c r="F525">
        <v>393</v>
      </c>
      <c r="G525">
        <v>339</v>
      </c>
      <c r="H525">
        <f>Sales[[#This Row],[Turnover]]-Sales[[#This Row],[Cost]]</f>
        <v>54</v>
      </c>
      <c r="I525" s="45">
        <f>Sales[[#This Row],[Turnover]]*1000/Sales[[#This Row],[Quantity]]</f>
        <v>698.04618117229131</v>
      </c>
      <c r="J525" s="44">
        <f>Sales[[#This Row],[Quantity]]/SUM(Sales[Quantity])</f>
        <v>1.0219807548135656E-3</v>
      </c>
    </row>
    <row r="526" spans="1:10">
      <c r="A526" t="s">
        <v>206</v>
      </c>
      <c r="B526" t="s">
        <v>210</v>
      </c>
      <c r="C526" t="s">
        <v>5</v>
      </c>
      <c r="D526">
        <v>2019</v>
      </c>
      <c r="E526">
        <v>455</v>
      </c>
      <c r="F526">
        <v>319</v>
      </c>
      <c r="G526">
        <v>274</v>
      </c>
      <c r="H526">
        <f>Sales[[#This Row],[Turnover]]-Sales[[#This Row],[Cost]]</f>
        <v>45</v>
      </c>
      <c r="I526" s="45">
        <f>Sales[[#This Row],[Turnover]]*1000/Sales[[#This Row],[Quantity]]</f>
        <v>701.09890109890114</v>
      </c>
      <c r="J526" s="44">
        <f>Sales[[#This Row],[Quantity]]/SUM(Sales[Quantity])</f>
        <v>8.2593471303760635E-4</v>
      </c>
    </row>
    <row r="527" spans="1:10">
      <c r="A527" t="s">
        <v>206</v>
      </c>
      <c r="B527" t="s">
        <v>210</v>
      </c>
      <c r="C527" t="s">
        <v>4</v>
      </c>
      <c r="D527">
        <v>2019</v>
      </c>
      <c r="E527">
        <v>449</v>
      </c>
      <c r="F527">
        <v>314</v>
      </c>
      <c r="G527">
        <v>270</v>
      </c>
      <c r="H527">
        <f>Sales[[#This Row],[Turnover]]-Sales[[#This Row],[Cost]]</f>
        <v>44</v>
      </c>
      <c r="I527" s="45">
        <f>Sales[[#This Row],[Turnover]]*1000/Sales[[#This Row],[Quantity]]</f>
        <v>699.33184855233856</v>
      </c>
      <c r="J527" s="44">
        <f>Sales[[#This Row],[Quantity]]/SUM(Sales[Quantity])</f>
        <v>8.1504326627227527E-4</v>
      </c>
    </row>
    <row r="528" spans="1:10">
      <c r="A528" t="s">
        <v>204</v>
      </c>
      <c r="B528" t="s">
        <v>210</v>
      </c>
      <c r="C528" t="s">
        <v>18</v>
      </c>
      <c r="D528">
        <v>2019</v>
      </c>
      <c r="E528">
        <v>497</v>
      </c>
      <c r="F528">
        <v>745</v>
      </c>
      <c r="G528">
        <v>603</v>
      </c>
      <c r="H528">
        <f>Sales[[#This Row],[Turnover]]-Sales[[#This Row],[Cost]]</f>
        <v>142</v>
      </c>
      <c r="I528" s="45">
        <f>Sales[[#This Row],[Turnover]]*1000/Sales[[#This Row],[Quantity]]</f>
        <v>1498.9939637826963</v>
      </c>
      <c r="J528" s="44">
        <f>Sales[[#This Row],[Quantity]]/SUM(Sales[Quantity])</f>
        <v>9.0217484039492384E-4</v>
      </c>
    </row>
    <row r="529" spans="1:10">
      <c r="A529" t="s">
        <v>204</v>
      </c>
      <c r="B529" t="s">
        <v>210</v>
      </c>
      <c r="C529" t="s">
        <v>16</v>
      </c>
      <c r="D529">
        <v>2019</v>
      </c>
      <c r="E529">
        <v>376</v>
      </c>
      <c r="F529">
        <v>562</v>
      </c>
      <c r="G529">
        <v>455</v>
      </c>
      <c r="H529">
        <f>Sales[[#This Row],[Turnover]]-Sales[[#This Row],[Cost]]</f>
        <v>107</v>
      </c>
      <c r="I529" s="45">
        <f>Sales[[#This Row],[Turnover]]*1000/Sales[[#This Row],[Quantity]]</f>
        <v>1494.6808510638298</v>
      </c>
      <c r="J529" s="44">
        <f>Sales[[#This Row],[Quantity]]/SUM(Sales[Quantity])</f>
        <v>6.8253066396074726E-4</v>
      </c>
    </row>
    <row r="530" spans="1:10">
      <c r="A530" t="s">
        <v>204</v>
      </c>
      <c r="B530" t="s">
        <v>210</v>
      </c>
      <c r="C530" t="s">
        <v>14</v>
      </c>
      <c r="D530">
        <v>2019</v>
      </c>
      <c r="E530">
        <v>332</v>
      </c>
      <c r="F530">
        <v>494</v>
      </c>
      <c r="G530">
        <v>403</v>
      </c>
      <c r="H530">
        <f>Sales[[#This Row],[Turnover]]-Sales[[#This Row],[Cost]]</f>
        <v>91</v>
      </c>
      <c r="I530" s="45">
        <f>Sales[[#This Row],[Turnover]]*1000/Sales[[#This Row],[Quantity]]</f>
        <v>1487.9518072289156</v>
      </c>
      <c r="J530" s="44">
        <f>Sales[[#This Row],[Quantity]]/SUM(Sales[Quantity])</f>
        <v>6.0266005434831934E-4</v>
      </c>
    </row>
    <row r="531" spans="1:10">
      <c r="A531" t="s">
        <v>204</v>
      </c>
      <c r="B531" t="s">
        <v>210</v>
      </c>
      <c r="C531" t="s">
        <v>13</v>
      </c>
      <c r="D531">
        <v>2019</v>
      </c>
      <c r="E531">
        <v>343</v>
      </c>
      <c r="F531">
        <v>518</v>
      </c>
      <c r="G531">
        <v>416</v>
      </c>
      <c r="H531">
        <f>Sales[[#This Row],[Turnover]]-Sales[[#This Row],[Cost]]</f>
        <v>102</v>
      </c>
      <c r="I531" s="45">
        <f>Sales[[#This Row],[Turnover]]*1000/Sales[[#This Row],[Quantity]]</f>
        <v>1510.204081632653</v>
      </c>
      <c r="J531" s="44">
        <f>Sales[[#This Row],[Quantity]]/SUM(Sales[Quantity])</f>
        <v>6.2262770675142632E-4</v>
      </c>
    </row>
    <row r="532" spans="1:10">
      <c r="A532" t="s">
        <v>204</v>
      </c>
      <c r="B532" t="s">
        <v>210</v>
      </c>
      <c r="C532" t="s">
        <v>11</v>
      </c>
      <c r="D532">
        <v>2019</v>
      </c>
      <c r="E532">
        <v>317</v>
      </c>
      <c r="F532">
        <v>479</v>
      </c>
      <c r="G532">
        <v>384</v>
      </c>
      <c r="H532">
        <f>Sales[[#This Row],[Turnover]]-Sales[[#This Row],[Cost]]</f>
        <v>95</v>
      </c>
      <c r="I532" s="45">
        <f>Sales[[#This Row],[Turnover]]*1000/Sales[[#This Row],[Quantity]]</f>
        <v>1511.0410094637225</v>
      </c>
      <c r="J532" s="44">
        <f>Sales[[#This Row],[Quantity]]/SUM(Sales[Quantity])</f>
        <v>5.7543143743499171E-4</v>
      </c>
    </row>
    <row r="533" spans="1:10">
      <c r="A533" t="s">
        <v>204</v>
      </c>
      <c r="B533" t="s">
        <v>210</v>
      </c>
      <c r="C533" t="s">
        <v>10</v>
      </c>
      <c r="D533">
        <v>2019</v>
      </c>
      <c r="E533">
        <v>280</v>
      </c>
      <c r="F533">
        <v>421</v>
      </c>
      <c r="G533">
        <v>339</v>
      </c>
      <c r="H533">
        <f>Sales[[#This Row],[Turnover]]-Sales[[#This Row],[Cost]]</f>
        <v>82</v>
      </c>
      <c r="I533" s="45">
        <f>Sales[[#This Row],[Turnover]]*1000/Sales[[#This Row],[Quantity]]</f>
        <v>1503.5714285714287</v>
      </c>
      <c r="J533" s="44">
        <f>Sales[[#This Row],[Quantity]]/SUM(Sales[Quantity])</f>
        <v>5.0826751571545002E-4</v>
      </c>
    </row>
    <row r="534" spans="1:10">
      <c r="A534" t="s">
        <v>204</v>
      </c>
      <c r="B534" t="s">
        <v>210</v>
      </c>
      <c r="C534" t="s">
        <v>9</v>
      </c>
      <c r="D534">
        <v>2019</v>
      </c>
      <c r="E534">
        <v>268</v>
      </c>
      <c r="F534">
        <v>400</v>
      </c>
      <c r="G534">
        <v>325</v>
      </c>
      <c r="H534">
        <f>Sales[[#This Row],[Turnover]]-Sales[[#This Row],[Cost]]</f>
        <v>75</v>
      </c>
      <c r="I534" s="45">
        <f>Sales[[#This Row],[Turnover]]*1000/Sales[[#This Row],[Quantity]]</f>
        <v>1492.5373134328358</v>
      </c>
      <c r="J534" s="44">
        <f>Sales[[#This Row],[Quantity]]/SUM(Sales[Quantity])</f>
        <v>4.8648462218478793E-4</v>
      </c>
    </row>
    <row r="535" spans="1:10">
      <c r="A535" t="s">
        <v>203</v>
      </c>
      <c r="B535" t="s">
        <v>210</v>
      </c>
      <c r="C535" t="s">
        <v>18</v>
      </c>
      <c r="D535">
        <v>2019</v>
      </c>
      <c r="E535">
        <v>270</v>
      </c>
      <c r="F535">
        <v>953</v>
      </c>
      <c r="G535">
        <v>328</v>
      </c>
      <c r="H535">
        <f>Sales[[#This Row],[Turnover]]-Sales[[#This Row],[Cost]]</f>
        <v>625</v>
      </c>
      <c r="I535" s="45">
        <f>Sales[[#This Row],[Turnover]]*1000/Sales[[#This Row],[Quantity]]</f>
        <v>3529.6296296296296</v>
      </c>
      <c r="J535" s="44">
        <f>Sales[[#This Row],[Quantity]]/SUM(Sales[Quantity])</f>
        <v>4.901151044398983E-4</v>
      </c>
    </row>
    <row r="536" spans="1:10">
      <c r="A536" t="s">
        <v>203</v>
      </c>
      <c r="B536" t="s">
        <v>210</v>
      </c>
      <c r="C536" t="s">
        <v>16</v>
      </c>
      <c r="D536">
        <v>2019</v>
      </c>
      <c r="E536">
        <v>313</v>
      </c>
      <c r="F536">
        <v>1103</v>
      </c>
      <c r="G536">
        <v>380</v>
      </c>
      <c r="H536">
        <f>Sales[[#This Row],[Turnover]]-Sales[[#This Row],[Cost]]</f>
        <v>723</v>
      </c>
      <c r="I536" s="45">
        <f>Sales[[#This Row],[Turnover]]*1000/Sales[[#This Row],[Quantity]]</f>
        <v>3523.961661341853</v>
      </c>
      <c r="J536" s="44">
        <f>Sales[[#This Row],[Quantity]]/SUM(Sales[Quantity])</f>
        <v>5.6817047292477096E-4</v>
      </c>
    </row>
    <row r="537" spans="1:10">
      <c r="A537" t="s">
        <v>203</v>
      </c>
      <c r="B537" t="s">
        <v>210</v>
      </c>
      <c r="C537" t="s">
        <v>14</v>
      </c>
      <c r="D537">
        <v>2019</v>
      </c>
      <c r="E537">
        <v>298</v>
      </c>
      <c r="F537">
        <v>1034</v>
      </c>
      <c r="G537">
        <v>362</v>
      </c>
      <c r="H537">
        <f>Sales[[#This Row],[Turnover]]-Sales[[#This Row],[Cost]]</f>
        <v>672</v>
      </c>
      <c r="I537" s="45">
        <f>Sales[[#This Row],[Turnover]]*1000/Sales[[#This Row],[Quantity]]</f>
        <v>3469.7986577181209</v>
      </c>
      <c r="J537" s="44">
        <f>Sales[[#This Row],[Quantity]]/SUM(Sales[Quantity])</f>
        <v>5.4094185601144323E-4</v>
      </c>
    </row>
    <row r="538" spans="1:10">
      <c r="A538" t="s">
        <v>203</v>
      </c>
      <c r="B538" t="s">
        <v>210</v>
      </c>
      <c r="C538" t="s">
        <v>13</v>
      </c>
      <c r="D538">
        <v>2019</v>
      </c>
      <c r="E538">
        <v>288</v>
      </c>
      <c r="F538">
        <v>1012</v>
      </c>
      <c r="G538">
        <v>349</v>
      </c>
      <c r="H538">
        <f>Sales[[#This Row],[Turnover]]-Sales[[#This Row],[Cost]]</f>
        <v>663</v>
      </c>
      <c r="I538" s="45">
        <f>Sales[[#This Row],[Turnover]]*1000/Sales[[#This Row],[Quantity]]</f>
        <v>3513.8888888888887</v>
      </c>
      <c r="J538" s="44">
        <f>Sales[[#This Row],[Quantity]]/SUM(Sales[Quantity])</f>
        <v>5.2278944473589152E-4</v>
      </c>
    </row>
    <row r="539" spans="1:10">
      <c r="A539" t="s">
        <v>203</v>
      </c>
      <c r="B539" t="s">
        <v>210</v>
      </c>
      <c r="C539" t="s">
        <v>11</v>
      </c>
      <c r="D539">
        <v>2019</v>
      </c>
      <c r="E539">
        <v>233</v>
      </c>
      <c r="F539">
        <v>821</v>
      </c>
      <c r="G539">
        <v>283</v>
      </c>
      <c r="H539">
        <f>Sales[[#This Row],[Turnover]]-Sales[[#This Row],[Cost]]</f>
        <v>538</v>
      </c>
      <c r="I539" s="45">
        <f>Sales[[#This Row],[Turnover]]*1000/Sales[[#This Row],[Quantity]]</f>
        <v>3523.6051502145924</v>
      </c>
      <c r="J539" s="44">
        <f>Sales[[#This Row],[Quantity]]/SUM(Sales[Quantity])</f>
        <v>4.2295118272035666E-4</v>
      </c>
    </row>
    <row r="540" spans="1:10">
      <c r="A540" t="s">
        <v>203</v>
      </c>
      <c r="B540" t="s">
        <v>210</v>
      </c>
      <c r="C540" t="s">
        <v>10</v>
      </c>
      <c r="D540">
        <v>2019</v>
      </c>
      <c r="E540">
        <v>269</v>
      </c>
      <c r="F540">
        <v>940</v>
      </c>
      <c r="G540">
        <v>327</v>
      </c>
      <c r="H540">
        <f>Sales[[#This Row],[Turnover]]-Sales[[#This Row],[Cost]]</f>
        <v>613</v>
      </c>
      <c r="I540" s="45">
        <f>Sales[[#This Row],[Turnover]]*1000/Sales[[#This Row],[Quantity]]</f>
        <v>3494.4237918215613</v>
      </c>
      <c r="J540" s="44">
        <f>Sales[[#This Row],[Quantity]]/SUM(Sales[Quantity])</f>
        <v>4.8829986331234314E-4</v>
      </c>
    </row>
    <row r="541" spans="1:10">
      <c r="A541" t="s">
        <v>203</v>
      </c>
      <c r="B541" t="s">
        <v>210</v>
      </c>
      <c r="C541" t="s">
        <v>9</v>
      </c>
      <c r="D541">
        <v>2019</v>
      </c>
      <c r="E541">
        <v>286</v>
      </c>
      <c r="F541">
        <v>997</v>
      </c>
      <c r="G541">
        <v>348</v>
      </c>
      <c r="H541">
        <f>Sales[[#This Row],[Turnover]]-Sales[[#This Row],[Cost]]</f>
        <v>649</v>
      </c>
      <c r="I541" s="45">
        <f>Sales[[#This Row],[Turnover]]*1000/Sales[[#This Row],[Quantity]]</f>
        <v>3486.0139860139861</v>
      </c>
      <c r="J541" s="44">
        <f>Sales[[#This Row],[Quantity]]/SUM(Sales[Quantity])</f>
        <v>5.1915896248078109E-4</v>
      </c>
    </row>
    <row r="542" spans="1:10">
      <c r="A542" t="s">
        <v>203</v>
      </c>
      <c r="B542" t="s">
        <v>210</v>
      </c>
      <c r="C542" t="s">
        <v>8</v>
      </c>
      <c r="D542">
        <v>2019</v>
      </c>
      <c r="E542">
        <v>246</v>
      </c>
      <c r="F542">
        <v>868</v>
      </c>
      <c r="G542">
        <v>299</v>
      </c>
      <c r="H542">
        <f>Sales[[#This Row],[Turnover]]-Sales[[#This Row],[Cost]]</f>
        <v>569</v>
      </c>
      <c r="I542" s="45">
        <f>Sales[[#This Row],[Turnover]]*1000/Sales[[#This Row],[Quantity]]</f>
        <v>3528.4552845528456</v>
      </c>
      <c r="J542" s="44">
        <f>Sales[[#This Row],[Quantity]]/SUM(Sales[Quantity])</f>
        <v>4.4654931737857397E-4</v>
      </c>
    </row>
    <row r="543" spans="1:10">
      <c r="A543" t="s">
        <v>203</v>
      </c>
      <c r="B543" t="s">
        <v>210</v>
      </c>
      <c r="C543" t="s">
        <v>7</v>
      </c>
      <c r="D543">
        <v>2019</v>
      </c>
      <c r="E543">
        <v>192</v>
      </c>
      <c r="F543">
        <v>665</v>
      </c>
      <c r="G543">
        <v>233</v>
      </c>
      <c r="H543">
        <f>Sales[[#This Row],[Turnover]]-Sales[[#This Row],[Cost]]</f>
        <v>432</v>
      </c>
      <c r="I543" s="45">
        <f>Sales[[#This Row],[Turnover]]*1000/Sales[[#This Row],[Quantity]]</f>
        <v>3463.5416666666665</v>
      </c>
      <c r="J543" s="44">
        <f>Sales[[#This Row],[Quantity]]/SUM(Sales[Quantity])</f>
        <v>3.4852629649059433E-4</v>
      </c>
    </row>
    <row r="544" spans="1:10">
      <c r="A544" t="s">
        <v>203</v>
      </c>
      <c r="B544" t="s">
        <v>210</v>
      </c>
      <c r="C544" t="s">
        <v>6</v>
      </c>
      <c r="D544">
        <v>2019</v>
      </c>
      <c r="E544">
        <v>182</v>
      </c>
      <c r="F544">
        <v>641</v>
      </c>
      <c r="G544">
        <v>221</v>
      </c>
      <c r="H544">
        <f>Sales[[#This Row],[Turnover]]-Sales[[#This Row],[Cost]]</f>
        <v>420</v>
      </c>
      <c r="I544" s="45">
        <f>Sales[[#This Row],[Turnover]]*1000/Sales[[#This Row],[Quantity]]</f>
        <v>3521.9780219780218</v>
      </c>
      <c r="J544" s="44">
        <f>Sales[[#This Row],[Quantity]]/SUM(Sales[Quantity])</f>
        <v>3.3037388521504256E-4</v>
      </c>
    </row>
    <row r="545" spans="1:10">
      <c r="A545" t="s">
        <v>205</v>
      </c>
      <c r="B545" t="s">
        <v>210</v>
      </c>
      <c r="C545" t="s">
        <v>18</v>
      </c>
      <c r="D545">
        <v>2019</v>
      </c>
      <c r="E545">
        <v>251</v>
      </c>
      <c r="F545">
        <v>1021</v>
      </c>
      <c r="G545">
        <v>359</v>
      </c>
      <c r="H545">
        <f>Sales[[#This Row],[Turnover]]-Sales[[#This Row],[Cost]]</f>
        <v>662</v>
      </c>
      <c r="I545" s="45">
        <f>Sales[[#This Row],[Turnover]]*1000/Sales[[#This Row],[Quantity]]</f>
        <v>4067.7290836653387</v>
      </c>
      <c r="J545" s="44">
        <f>Sales[[#This Row],[Quantity]]/SUM(Sales[Quantity])</f>
        <v>4.5562552301634988E-4</v>
      </c>
    </row>
    <row r="546" spans="1:10">
      <c r="A546" t="s">
        <v>205</v>
      </c>
      <c r="B546" t="s">
        <v>210</v>
      </c>
      <c r="C546" t="s">
        <v>16</v>
      </c>
      <c r="D546">
        <v>2019</v>
      </c>
      <c r="E546">
        <v>244</v>
      </c>
      <c r="F546">
        <v>1008</v>
      </c>
      <c r="G546">
        <v>350</v>
      </c>
      <c r="H546">
        <f>Sales[[#This Row],[Turnover]]-Sales[[#This Row],[Cost]]</f>
        <v>658</v>
      </c>
      <c r="I546" s="45">
        <f>Sales[[#This Row],[Turnover]]*1000/Sales[[#This Row],[Quantity]]</f>
        <v>4131.1475409836066</v>
      </c>
      <c r="J546" s="44">
        <f>Sales[[#This Row],[Quantity]]/SUM(Sales[Quantity])</f>
        <v>4.4291883512346365E-4</v>
      </c>
    </row>
    <row r="547" spans="1:10">
      <c r="A547" t="s">
        <v>205</v>
      </c>
      <c r="B547" t="s">
        <v>210</v>
      </c>
      <c r="C547" t="s">
        <v>14</v>
      </c>
      <c r="D547">
        <v>2019</v>
      </c>
      <c r="E547">
        <v>231</v>
      </c>
      <c r="F547">
        <v>937</v>
      </c>
      <c r="G547">
        <v>330</v>
      </c>
      <c r="H547">
        <f>Sales[[#This Row],[Turnover]]-Sales[[#This Row],[Cost]]</f>
        <v>607</v>
      </c>
      <c r="I547" s="45">
        <f>Sales[[#This Row],[Turnover]]*1000/Sales[[#This Row],[Quantity]]</f>
        <v>4056.2770562770561</v>
      </c>
      <c r="J547" s="44">
        <f>Sales[[#This Row],[Quantity]]/SUM(Sales[Quantity])</f>
        <v>4.1932070046524629E-4</v>
      </c>
    </row>
    <row r="548" spans="1:10">
      <c r="A548" t="s">
        <v>205</v>
      </c>
      <c r="B548" t="s">
        <v>210</v>
      </c>
      <c r="C548" t="s">
        <v>13</v>
      </c>
      <c r="D548">
        <v>2019</v>
      </c>
      <c r="E548">
        <v>206</v>
      </c>
      <c r="F548">
        <v>850</v>
      </c>
      <c r="G548">
        <v>295</v>
      </c>
      <c r="H548">
        <f>Sales[[#This Row],[Turnover]]-Sales[[#This Row],[Cost]]</f>
        <v>555</v>
      </c>
      <c r="I548" s="45">
        <f>Sales[[#This Row],[Turnover]]*1000/Sales[[#This Row],[Quantity]]</f>
        <v>4126.2135922330099</v>
      </c>
      <c r="J548" s="44">
        <f>Sales[[#This Row],[Quantity]]/SUM(Sales[Quantity])</f>
        <v>3.7393967227636684E-4</v>
      </c>
    </row>
    <row r="549" spans="1:10">
      <c r="A549" t="s">
        <v>205</v>
      </c>
      <c r="B549" t="s">
        <v>210</v>
      </c>
      <c r="C549" t="s">
        <v>11</v>
      </c>
      <c r="D549">
        <v>2019</v>
      </c>
      <c r="E549">
        <v>227</v>
      </c>
      <c r="F549">
        <v>932</v>
      </c>
      <c r="G549">
        <v>325</v>
      </c>
      <c r="H549">
        <f>Sales[[#This Row],[Turnover]]-Sales[[#This Row],[Cost]]</f>
        <v>607</v>
      </c>
      <c r="I549" s="45">
        <f>Sales[[#This Row],[Turnover]]*1000/Sales[[#This Row],[Quantity]]</f>
        <v>4105.7268722466961</v>
      </c>
      <c r="J549" s="44">
        <f>Sales[[#This Row],[Quantity]]/SUM(Sales[Quantity])</f>
        <v>4.1205973595502559E-4</v>
      </c>
    </row>
    <row r="550" spans="1:10">
      <c r="A550" t="s">
        <v>205</v>
      </c>
      <c r="B550" t="s">
        <v>210</v>
      </c>
      <c r="C550" t="s">
        <v>10</v>
      </c>
      <c r="D550">
        <v>2019</v>
      </c>
      <c r="E550">
        <v>219</v>
      </c>
      <c r="F550">
        <v>907</v>
      </c>
      <c r="G550">
        <v>314</v>
      </c>
      <c r="H550">
        <f>Sales[[#This Row],[Turnover]]-Sales[[#This Row],[Cost]]</f>
        <v>593</v>
      </c>
      <c r="I550" s="45">
        <f>Sales[[#This Row],[Turnover]]*1000/Sales[[#This Row],[Quantity]]</f>
        <v>4141.5525114155253</v>
      </c>
      <c r="J550" s="44">
        <f>Sales[[#This Row],[Quantity]]/SUM(Sales[Quantity])</f>
        <v>3.9753780693458415E-4</v>
      </c>
    </row>
    <row r="551" spans="1:10">
      <c r="A551" t="s">
        <v>205</v>
      </c>
      <c r="B551" t="s">
        <v>210</v>
      </c>
      <c r="C551" t="s">
        <v>9</v>
      </c>
      <c r="D551">
        <v>2019</v>
      </c>
      <c r="E551">
        <v>214</v>
      </c>
      <c r="F551">
        <v>880</v>
      </c>
      <c r="G551">
        <v>306</v>
      </c>
      <c r="H551">
        <f>Sales[[#This Row],[Turnover]]-Sales[[#This Row],[Cost]]</f>
        <v>574</v>
      </c>
      <c r="I551" s="45">
        <f>Sales[[#This Row],[Turnover]]*1000/Sales[[#This Row],[Quantity]]</f>
        <v>4112.1495327102803</v>
      </c>
      <c r="J551" s="44">
        <f>Sales[[#This Row],[Quantity]]/SUM(Sales[Quantity])</f>
        <v>3.8846160129680824E-4</v>
      </c>
    </row>
    <row r="552" spans="1:10">
      <c r="A552" t="s">
        <v>205</v>
      </c>
      <c r="B552" t="s">
        <v>210</v>
      </c>
      <c r="C552" t="s">
        <v>8</v>
      </c>
      <c r="D552">
        <v>2019</v>
      </c>
      <c r="E552">
        <v>190</v>
      </c>
      <c r="F552">
        <v>777</v>
      </c>
      <c r="G552">
        <v>271</v>
      </c>
      <c r="H552">
        <f>Sales[[#This Row],[Turnover]]-Sales[[#This Row],[Cost]]</f>
        <v>506</v>
      </c>
      <c r="I552" s="45">
        <f>Sales[[#This Row],[Turnover]]*1000/Sales[[#This Row],[Quantity]]</f>
        <v>4089.4736842105262</v>
      </c>
      <c r="J552" s="44">
        <f>Sales[[#This Row],[Quantity]]/SUM(Sales[Quantity])</f>
        <v>3.4489581423548395E-4</v>
      </c>
    </row>
    <row r="553" spans="1:10">
      <c r="A553" t="s">
        <v>205</v>
      </c>
      <c r="B553" t="s">
        <v>210</v>
      </c>
      <c r="C553" t="s">
        <v>7</v>
      </c>
      <c r="D553">
        <v>2019</v>
      </c>
      <c r="E553">
        <v>182</v>
      </c>
      <c r="F553">
        <v>751</v>
      </c>
      <c r="G553">
        <v>260</v>
      </c>
      <c r="H553">
        <f>Sales[[#This Row],[Turnover]]-Sales[[#This Row],[Cost]]</f>
        <v>491</v>
      </c>
      <c r="I553" s="45">
        <f>Sales[[#This Row],[Turnover]]*1000/Sales[[#This Row],[Quantity]]</f>
        <v>4126.3736263736264</v>
      </c>
      <c r="J553" s="44">
        <f>Sales[[#This Row],[Quantity]]/SUM(Sales[Quantity])</f>
        <v>3.3037388521504256E-4</v>
      </c>
    </row>
    <row r="554" spans="1:10">
      <c r="A554" t="s">
        <v>205</v>
      </c>
      <c r="B554" t="s">
        <v>210</v>
      </c>
      <c r="C554" t="s">
        <v>6</v>
      </c>
      <c r="D554">
        <v>2019</v>
      </c>
      <c r="E554">
        <v>204</v>
      </c>
      <c r="F554">
        <v>837</v>
      </c>
      <c r="G554">
        <v>291</v>
      </c>
      <c r="H554">
        <f>Sales[[#This Row],[Turnover]]-Sales[[#This Row],[Cost]]</f>
        <v>546</v>
      </c>
      <c r="I554" s="45">
        <f>Sales[[#This Row],[Turnover]]*1000/Sales[[#This Row],[Quantity]]</f>
        <v>4102.9411764705883</v>
      </c>
      <c r="J554" s="44">
        <f>Sales[[#This Row],[Quantity]]/SUM(Sales[Quantity])</f>
        <v>3.7030919002125647E-4</v>
      </c>
    </row>
    <row r="555" spans="1:10">
      <c r="A555" t="s">
        <v>207</v>
      </c>
      <c r="B555" t="s">
        <v>210</v>
      </c>
      <c r="C555" t="s">
        <v>18</v>
      </c>
      <c r="D555">
        <v>2020</v>
      </c>
      <c r="E555">
        <v>511</v>
      </c>
      <c r="F555">
        <v>305</v>
      </c>
      <c r="G555">
        <v>297</v>
      </c>
      <c r="H555">
        <f>Sales[[#This Row],[Turnover]]-Sales[[#This Row],[Cost]]</f>
        <v>8</v>
      </c>
      <c r="I555" s="45">
        <f>Sales[[#This Row],[Turnover]]*1000/Sales[[#This Row],[Quantity]]</f>
        <v>596.86888454011739</v>
      </c>
      <c r="J555" s="44">
        <f>Sales[[#This Row],[Quantity]]/SUM(Sales[Quantity])</f>
        <v>9.2758821618069641E-4</v>
      </c>
    </row>
    <row r="556" spans="1:10">
      <c r="A556" t="s">
        <v>207</v>
      </c>
      <c r="B556" t="s">
        <v>210</v>
      </c>
      <c r="C556" t="s">
        <v>16</v>
      </c>
      <c r="D556">
        <v>2020</v>
      </c>
      <c r="E556">
        <v>624</v>
      </c>
      <c r="F556">
        <v>374</v>
      </c>
      <c r="G556">
        <v>363</v>
      </c>
      <c r="H556">
        <f>Sales[[#This Row],[Turnover]]-Sales[[#This Row],[Cost]]</f>
        <v>11</v>
      </c>
      <c r="I556" s="45">
        <f>Sales[[#This Row],[Turnover]]*1000/Sales[[#This Row],[Quantity]]</f>
        <v>599.35897435897436</v>
      </c>
      <c r="J556" s="44">
        <f>Sales[[#This Row],[Quantity]]/SUM(Sales[Quantity])</f>
        <v>1.1327104635944316E-3</v>
      </c>
    </row>
    <row r="557" spans="1:10">
      <c r="A557" t="s">
        <v>207</v>
      </c>
      <c r="B557" t="s">
        <v>210</v>
      </c>
      <c r="C557" t="s">
        <v>14</v>
      </c>
      <c r="D557">
        <v>2020</v>
      </c>
      <c r="E557">
        <v>585</v>
      </c>
      <c r="F557">
        <v>348</v>
      </c>
      <c r="G557">
        <v>340</v>
      </c>
      <c r="H557">
        <f>Sales[[#This Row],[Turnover]]-Sales[[#This Row],[Cost]]</f>
        <v>8</v>
      </c>
      <c r="I557" s="45">
        <f>Sales[[#This Row],[Turnover]]*1000/Sales[[#This Row],[Quantity]]</f>
        <v>594.87179487179492</v>
      </c>
      <c r="J557" s="44">
        <f>Sales[[#This Row],[Quantity]]/SUM(Sales[Quantity])</f>
        <v>1.0619160596197796E-3</v>
      </c>
    </row>
    <row r="558" spans="1:10">
      <c r="A558" t="s">
        <v>207</v>
      </c>
      <c r="B558" t="s">
        <v>210</v>
      </c>
      <c r="C558" t="s">
        <v>13</v>
      </c>
      <c r="D558">
        <v>2020</v>
      </c>
      <c r="E558">
        <v>438</v>
      </c>
      <c r="F558">
        <v>263</v>
      </c>
      <c r="G558">
        <v>255</v>
      </c>
      <c r="H558">
        <f>Sales[[#This Row],[Turnover]]-Sales[[#This Row],[Cost]]</f>
        <v>8</v>
      </c>
      <c r="I558" s="45">
        <f>Sales[[#This Row],[Turnover]]*1000/Sales[[#This Row],[Quantity]]</f>
        <v>600.45662100456616</v>
      </c>
      <c r="J558" s="44">
        <f>Sales[[#This Row],[Quantity]]/SUM(Sales[Quantity])</f>
        <v>7.9507561386916829E-4</v>
      </c>
    </row>
    <row r="559" spans="1:10">
      <c r="A559" t="s">
        <v>207</v>
      </c>
      <c r="B559" t="s">
        <v>210</v>
      </c>
      <c r="C559" t="s">
        <v>11</v>
      </c>
      <c r="D559">
        <v>2020</v>
      </c>
      <c r="E559">
        <v>414</v>
      </c>
      <c r="F559">
        <v>251</v>
      </c>
      <c r="G559">
        <v>241</v>
      </c>
      <c r="H559">
        <f>Sales[[#This Row],[Turnover]]-Sales[[#This Row],[Cost]]</f>
        <v>10</v>
      </c>
      <c r="I559" s="45">
        <f>Sales[[#This Row],[Turnover]]*1000/Sales[[#This Row],[Quantity]]</f>
        <v>606.28019323671492</v>
      </c>
      <c r="J559" s="44">
        <f>Sales[[#This Row],[Quantity]]/SUM(Sales[Quantity])</f>
        <v>7.5150982680784401E-4</v>
      </c>
    </row>
    <row r="560" spans="1:10">
      <c r="A560" t="s">
        <v>207</v>
      </c>
      <c r="B560" t="s">
        <v>210</v>
      </c>
      <c r="C560" t="s">
        <v>10</v>
      </c>
      <c r="D560">
        <v>2020</v>
      </c>
      <c r="E560">
        <v>412</v>
      </c>
      <c r="F560">
        <v>245</v>
      </c>
      <c r="G560">
        <v>240</v>
      </c>
      <c r="H560">
        <f>Sales[[#This Row],[Turnover]]-Sales[[#This Row],[Cost]]</f>
        <v>5</v>
      </c>
      <c r="I560" s="45">
        <f>Sales[[#This Row],[Turnover]]*1000/Sales[[#This Row],[Quantity]]</f>
        <v>594.66019417475729</v>
      </c>
      <c r="J560" s="44">
        <f>Sales[[#This Row],[Quantity]]/SUM(Sales[Quantity])</f>
        <v>7.4787934455273369E-4</v>
      </c>
    </row>
    <row r="561" spans="1:10">
      <c r="A561" t="s">
        <v>207</v>
      </c>
      <c r="B561" t="s">
        <v>210</v>
      </c>
      <c r="C561" t="s">
        <v>9</v>
      </c>
      <c r="D561">
        <v>2020</v>
      </c>
      <c r="E561">
        <v>426</v>
      </c>
      <c r="F561">
        <v>257</v>
      </c>
      <c r="G561">
        <v>248</v>
      </c>
      <c r="H561">
        <f>Sales[[#This Row],[Turnover]]-Sales[[#This Row],[Cost]]</f>
        <v>9</v>
      </c>
      <c r="I561" s="45">
        <f>Sales[[#This Row],[Turnover]]*1000/Sales[[#This Row],[Quantity]]</f>
        <v>603.28638497652582</v>
      </c>
      <c r="J561" s="44">
        <f>Sales[[#This Row],[Quantity]]/SUM(Sales[Quantity])</f>
        <v>7.7329272033850615E-4</v>
      </c>
    </row>
    <row r="562" spans="1:10">
      <c r="A562" t="s">
        <v>207</v>
      </c>
      <c r="B562" t="s">
        <v>210</v>
      </c>
      <c r="C562" t="s">
        <v>8</v>
      </c>
      <c r="D562">
        <v>2020</v>
      </c>
      <c r="E562">
        <v>442</v>
      </c>
      <c r="F562">
        <v>264</v>
      </c>
      <c r="G562">
        <v>257</v>
      </c>
      <c r="H562">
        <f>Sales[[#This Row],[Turnover]]-Sales[[#This Row],[Cost]]</f>
        <v>7</v>
      </c>
      <c r="I562" s="45">
        <f>Sales[[#This Row],[Turnover]]*1000/Sales[[#This Row],[Quantity]]</f>
        <v>597.28506787330321</v>
      </c>
      <c r="J562" s="44">
        <f>Sales[[#This Row],[Quantity]]/SUM(Sales[Quantity])</f>
        <v>8.0233657837938904E-4</v>
      </c>
    </row>
    <row r="563" spans="1:10">
      <c r="A563" t="s">
        <v>207</v>
      </c>
      <c r="B563" t="s">
        <v>210</v>
      </c>
      <c r="C563" t="s">
        <v>7</v>
      </c>
      <c r="D563">
        <v>2020</v>
      </c>
      <c r="E563">
        <v>459</v>
      </c>
      <c r="F563">
        <v>273</v>
      </c>
      <c r="G563">
        <v>267</v>
      </c>
      <c r="H563">
        <f>Sales[[#This Row],[Turnover]]-Sales[[#This Row],[Cost]]</f>
        <v>6</v>
      </c>
      <c r="I563" s="45">
        <f>Sales[[#This Row],[Turnover]]*1000/Sales[[#This Row],[Quantity]]</f>
        <v>594.77124183006538</v>
      </c>
      <c r="J563" s="44">
        <f>Sales[[#This Row],[Quantity]]/SUM(Sales[Quantity])</f>
        <v>8.331956775478271E-4</v>
      </c>
    </row>
    <row r="564" spans="1:10">
      <c r="A564" t="s">
        <v>207</v>
      </c>
      <c r="B564" t="s">
        <v>210</v>
      </c>
      <c r="C564" t="s">
        <v>6</v>
      </c>
      <c r="D564">
        <v>2020</v>
      </c>
      <c r="E564">
        <v>330</v>
      </c>
      <c r="F564">
        <v>198</v>
      </c>
      <c r="G564">
        <v>192</v>
      </c>
      <c r="H564">
        <f>Sales[[#This Row],[Turnover]]-Sales[[#This Row],[Cost]]</f>
        <v>6</v>
      </c>
      <c r="I564" s="45">
        <f>Sales[[#This Row],[Turnover]]*1000/Sales[[#This Row],[Quantity]]</f>
        <v>600</v>
      </c>
      <c r="J564" s="44">
        <f>Sales[[#This Row],[Quantity]]/SUM(Sales[Quantity])</f>
        <v>5.9902957209320901E-4</v>
      </c>
    </row>
    <row r="565" spans="1:10">
      <c r="A565" t="s">
        <v>207</v>
      </c>
      <c r="B565" t="s">
        <v>210</v>
      </c>
      <c r="C565" t="s">
        <v>5</v>
      </c>
      <c r="D565">
        <v>2020</v>
      </c>
      <c r="E565">
        <v>413</v>
      </c>
      <c r="F565">
        <v>247</v>
      </c>
      <c r="G565">
        <v>240</v>
      </c>
      <c r="H565">
        <f>Sales[[#This Row],[Turnover]]-Sales[[#This Row],[Cost]]</f>
        <v>7</v>
      </c>
      <c r="I565" s="45">
        <f>Sales[[#This Row],[Turnover]]*1000/Sales[[#This Row],[Quantity]]</f>
        <v>598.06295399515739</v>
      </c>
      <c r="J565" s="44">
        <f>Sales[[#This Row],[Quantity]]/SUM(Sales[Quantity])</f>
        <v>7.4969458568028885E-4</v>
      </c>
    </row>
    <row r="566" spans="1:10">
      <c r="A566" t="s">
        <v>207</v>
      </c>
      <c r="B566" t="s">
        <v>210</v>
      </c>
      <c r="C566" t="s">
        <v>4</v>
      </c>
      <c r="D566">
        <v>2020</v>
      </c>
      <c r="E566">
        <v>337</v>
      </c>
      <c r="F566">
        <v>202</v>
      </c>
      <c r="G566">
        <v>196</v>
      </c>
      <c r="H566">
        <f>Sales[[#This Row],[Turnover]]-Sales[[#This Row],[Cost]]</f>
        <v>6</v>
      </c>
      <c r="I566" s="45">
        <f>Sales[[#This Row],[Turnover]]*1000/Sales[[#This Row],[Quantity]]</f>
        <v>599.406528189911</v>
      </c>
      <c r="J566" s="44">
        <f>Sales[[#This Row],[Quantity]]/SUM(Sales[Quantity])</f>
        <v>6.1173625998609525E-4</v>
      </c>
    </row>
    <row r="567" spans="1:10">
      <c r="A567" t="s">
        <v>206</v>
      </c>
      <c r="B567" t="s">
        <v>210</v>
      </c>
      <c r="C567" t="s">
        <v>18</v>
      </c>
      <c r="D567">
        <v>2020</v>
      </c>
      <c r="E567">
        <v>471</v>
      </c>
      <c r="F567">
        <v>330</v>
      </c>
      <c r="G567">
        <v>284</v>
      </c>
      <c r="H567">
        <f>Sales[[#This Row],[Turnover]]-Sales[[#This Row],[Cost]]</f>
        <v>46</v>
      </c>
      <c r="I567" s="45">
        <f>Sales[[#This Row],[Turnover]]*1000/Sales[[#This Row],[Quantity]]</f>
        <v>700.63694267515928</v>
      </c>
      <c r="J567" s="44">
        <f>Sales[[#This Row],[Quantity]]/SUM(Sales[Quantity])</f>
        <v>8.5497857107848924E-4</v>
      </c>
    </row>
    <row r="568" spans="1:10">
      <c r="A568" t="s">
        <v>206</v>
      </c>
      <c r="B568" t="s">
        <v>210</v>
      </c>
      <c r="C568" t="s">
        <v>16</v>
      </c>
      <c r="D568">
        <v>2020</v>
      </c>
      <c r="E568">
        <v>440</v>
      </c>
      <c r="F568">
        <v>306</v>
      </c>
      <c r="G568">
        <v>265</v>
      </c>
      <c r="H568">
        <f>Sales[[#This Row],[Turnover]]-Sales[[#This Row],[Cost]]</f>
        <v>41</v>
      </c>
      <c r="I568" s="45">
        <f>Sales[[#This Row],[Turnover]]*1000/Sales[[#This Row],[Quantity]]</f>
        <v>695.4545454545455</v>
      </c>
      <c r="J568" s="44">
        <f>Sales[[#This Row],[Quantity]]/SUM(Sales[Quantity])</f>
        <v>7.9870609612427872E-4</v>
      </c>
    </row>
    <row r="569" spans="1:10">
      <c r="A569" t="s">
        <v>206</v>
      </c>
      <c r="B569" t="s">
        <v>210</v>
      </c>
      <c r="C569" t="s">
        <v>14</v>
      </c>
      <c r="D569">
        <v>2020</v>
      </c>
      <c r="E569">
        <v>399</v>
      </c>
      <c r="F569">
        <v>281</v>
      </c>
      <c r="G569">
        <v>240</v>
      </c>
      <c r="H569">
        <f>Sales[[#This Row],[Turnover]]-Sales[[#This Row],[Cost]]</f>
        <v>41</v>
      </c>
      <c r="I569" s="45">
        <f>Sales[[#This Row],[Turnover]]*1000/Sales[[#This Row],[Quantity]]</f>
        <v>704.26065162907264</v>
      </c>
      <c r="J569" s="44">
        <f>Sales[[#This Row],[Quantity]]/SUM(Sales[Quantity])</f>
        <v>7.2428120989451639E-4</v>
      </c>
    </row>
    <row r="570" spans="1:10">
      <c r="A570" t="s">
        <v>206</v>
      </c>
      <c r="B570" t="s">
        <v>210</v>
      </c>
      <c r="C570" t="s">
        <v>13</v>
      </c>
      <c r="D570">
        <v>2020</v>
      </c>
      <c r="E570">
        <v>408</v>
      </c>
      <c r="F570">
        <v>286</v>
      </c>
      <c r="G570">
        <v>246</v>
      </c>
      <c r="H570">
        <f>Sales[[#This Row],[Turnover]]-Sales[[#This Row],[Cost]]</f>
        <v>40</v>
      </c>
      <c r="I570" s="45">
        <f>Sales[[#This Row],[Turnover]]*1000/Sales[[#This Row],[Quantity]]</f>
        <v>700.98039215686276</v>
      </c>
      <c r="J570" s="44">
        <f>Sales[[#This Row],[Quantity]]/SUM(Sales[Quantity])</f>
        <v>7.4061838004251294E-4</v>
      </c>
    </row>
    <row r="571" spans="1:10">
      <c r="A571" t="s">
        <v>206</v>
      </c>
      <c r="B571" t="s">
        <v>210</v>
      </c>
      <c r="C571" t="s">
        <v>11</v>
      </c>
      <c r="D571">
        <v>2020</v>
      </c>
      <c r="E571">
        <v>402</v>
      </c>
      <c r="F571">
        <v>281</v>
      </c>
      <c r="G571">
        <v>242</v>
      </c>
      <c r="H571">
        <f>Sales[[#This Row],[Turnover]]-Sales[[#This Row],[Cost]]</f>
        <v>39</v>
      </c>
      <c r="I571" s="45">
        <f>Sales[[#This Row],[Turnover]]*1000/Sales[[#This Row],[Quantity]]</f>
        <v>699.00497512437812</v>
      </c>
      <c r="J571" s="44">
        <f>Sales[[#This Row],[Quantity]]/SUM(Sales[Quantity])</f>
        <v>7.2972693327718187E-4</v>
      </c>
    </row>
    <row r="572" spans="1:10">
      <c r="A572" t="s">
        <v>206</v>
      </c>
      <c r="B572" t="s">
        <v>210</v>
      </c>
      <c r="C572" t="s">
        <v>10</v>
      </c>
      <c r="D572">
        <v>2020</v>
      </c>
      <c r="E572">
        <v>383</v>
      </c>
      <c r="F572">
        <v>268</v>
      </c>
      <c r="G572">
        <v>230</v>
      </c>
      <c r="H572">
        <f>Sales[[#This Row],[Turnover]]-Sales[[#This Row],[Cost]]</f>
        <v>38</v>
      </c>
      <c r="I572" s="45">
        <f>Sales[[#This Row],[Turnover]]*1000/Sales[[#This Row],[Quantity]]</f>
        <v>699.73890339425589</v>
      </c>
      <c r="J572" s="44">
        <f>Sales[[#This Row],[Quantity]]/SUM(Sales[Quantity])</f>
        <v>6.9523735185363349E-4</v>
      </c>
    </row>
    <row r="573" spans="1:10">
      <c r="A573" t="s">
        <v>206</v>
      </c>
      <c r="B573" t="s">
        <v>210</v>
      </c>
      <c r="C573" t="s">
        <v>9</v>
      </c>
      <c r="D573">
        <v>2020</v>
      </c>
      <c r="E573">
        <v>408</v>
      </c>
      <c r="F573">
        <v>288</v>
      </c>
      <c r="G573">
        <v>246</v>
      </c>
      <c r="H573">
        <f>Sales[[#This Row],[Turnover]]-Sales[[#This Row],[Cost]]</f>
        <v>42</v>
      </c>
      <c r="I573" s="45">
        <f>Sales[[#This Row],[Turnover]]*1000/Sales[[#This Row],[Quantity]]</f>
        <v>705.88235294117646</v>
      </c>
      <c r="J573" s="44">
        <f>Sales[[#This Row],[Quantity]]/SUM(Sales[Quantity])</f>
        <v>7.4061838004251294E-4</v>
      </c>
    </row>
    <row r="574" spans="1:10">
      <c r="A574" t="s">
        <v>206</v>
      </c>
      <c r="B574" t="s">
        <v>210</v>
      </c>
      <c r="C574" t="s">
        <v>8</v>
      </c>
      <c r="D574">
        <v>2020</v>
      </c>
      <c r="E574">
        <v>361</v>
      </c>
      <c r="F574">
        <v>252</v>
      </c>
      <c r="G574">
        <v>218</v>
      </c>
      <c r="H574">
        <f>Sales[[#This Row],[Turnover]]-Sales[[#This Row],[Cost]]</f>
        <v>34</v>
      </c>
      <c r="I574" s="45">
        <f>Sales[[#This Row],[Turnover]]*1000/Sales[[#This Row],[Quantity]]</f>
        <v>698.06094182825484</v>
      </c>
      <c r="J574" s="44">
        <f>Sales[[#This Row],[Quantity]]/SUM(Sales[Quantity])</f>
        <v>6.5530204704741953E-4</v>
      </c>
    </row>
    <row r="575" spans="1:10">
      <c r="A575" t="s">
        <v>206</v>
      </c>
      <c r="B575" t="s">
        <v>210</v>
      </c>
      <c r="C575" t="s">
        <v>7</v>
      </c>
      <c r="D575">
        <v>2020</v>
      </c>
      <c r="E575">
        <v>420</v>
      </c>
      <c r="F575">
        <v>293</v>
      </c>
      <c r="G575">
        <v>253</v>
      </c>
      <c r="H575">
        <f>Sales[[#This Row],[Turnover]]-Sales[[#This Row],[Cost]]</f>
        <v>40</v>
      </c>
      <c r="I575" s="45">
        <f>Sales[[#This Row],[Turnover]]*1000/Sales[[#This Row],[Quantity]]</f>
        <v>697.61904761904759</v>
      </c>
      <c r="J575" s="44">
        <f>Sales[[#This Row],[Quantity]]/SUM(Sales[Quantity])</f>
        <v>7.6240127357317508E-4</v>
      </c>
    </row>
    <row r="576" spans="1:10">
      <c r="A576" t="s">
        <v>206</v>
      </c>
      <c r="B576" t="s">
        <v>210</v>
      </c>
      <c r="C576" t="s">
        <v>6</v>
      </c>
      <c r="D576">
        <v>2020</v>
      </c>
      <c r="E576">
        <v>441</v>
      </c>
      <c r="F576">
        <v>308</v>
      </c>
      <c r="G576">
        <v>265</v>
      </c>
      <c r="H576">
        <f>Sales[[#This Row],[Turnover]]-Sales[[#This Row],[Cost]]</f>
        <v>43</v>
      </c>
      <c r="I576" s="45">
        <f>Sales[[#This Row],[Turnover]]*1000/Sales[[#This Row],[Quantity]]</f>
        <v>698.41269841269843</v>
      </c>
      <c r="J576" s="44">
        <f>Sales[[#This Row],[Quantity]]/SUM(Sales[Quantity])</f>
        <v>8.0052133725183388E-4</v>
      </c>
    </row>
    <row r="577" spans="1:10">
      <c r="A577" t="s">
        <v>206</v>
      </c>
      <c r="B577" t="s">
        <v>210</v>
      </c>
      <c r="C577" t="s">
        <v>5</v>
      </c>
      <c r="D577">
        <v>2020</v>
      </c>
      <c r="E577">
        <v>462</v>
      </c>
      <c r="F577">
        <v>326</v>
      </c>
      <c r="G577">
        <v>278</v>
      </c>
      <c r="H577">
        <f>Sales[[#This Row],[Turnover]]-Sales[[#This Row],[Cost]]</f>
        <v>48</v>
      </c>
      <c r="I577" s="45">
        <f>Sales[[#This Row],[Turnover]]*1000/Sales[[#This Row],[Quantity]]</f>
        <v>705.62770562770561</v>
      </c>
      <c r="J577" s="44">
        <f>Sales[[#This Row],[Quantity]]/SUM(Sales[Quantity])</f>
        <v>8.3864140093049258E-4</v>
      </c>
    </row>
    <row r="578" spans="1:10">
      <c r="A578" t="s">
        <v>206</v>
      </c>
      <c r="B578" t="s">
        <v>210</v>
      </c>
      <c r="C578" t="s">
        <v>4</v>
      </c>
      <c r="D578">
        <v>2020</v>
      </c>
      <c r="E578">
        <v>450</v>
      </c>
      <c r="F578">
        <v>317</v>
      </c>
      <c r="G578">
        <v>271</v>
      </c>
      <c r="H578">
        <f>Sales[[#This Row],[Turnover]]-Sales[[#This Row],[Cost]]</f>
        <v>46</v>
      </c>
      <c r="I578" s="45">
        <f>Sales[[#This Row],[Turnover]]*1000/Sales[[#This Row],[Quantity]]</f>
        <v>704.44444444444446</v>
      </c>
      <c r="J578" s="44">
        <f>Sales[[#This Row],[Quantity]]/SUM(Sales[Quantity])</f>
        <v>8.1685850739983044E-4</v>
      </c>
    </row>
    <row r="579" spans="1:10">
      <c r="A579" t="s">
        <v>205</v>
      </c>
      <c r="B579" t="s">
        <v>210</v>
      </c>
      <c r="C579" t="s">
        <v>18</v>
      </c>
      <c r="D579">
        <v>2020</v>
      </c>
      <c r="E579">
        <v>122</v>
      </c>
      <c r="F579">
        <v>1106</v>
      </c>
      <c r="G579">
        <v>394</v>
      </c>
      <c r="H579">
        <f>Sales[[#This Row],[Turnover]]-Sales[[#This Row],[Cost]]</f>
        <v>712</v>
      </c>
      <c r="I579" s="45">
        <f>Sales[[#This Row],[Turnover]]*1000/Sales[[#This Row],[Quantity]]</f>
        <v>9065.5737704918029</v>
      </c>
      <c r="J579" s="44">
        <f>Sales[[#This Row],[Quantity]]/SUM(Sales[Quantity])</f>
        <v>2.2145941756173182E-4</v>
      </c>
    </row>
    <row r="580" spans="1:10">
      <c r="A580" t="s">
        <v>205</v>
      </c>
      <c r="B580" t="s">
        <v>210</v>
      </c>
      <c r="C580" t="s">
        <v>16</v>
      </c>
      <c r="D580">
        <v>2020</v>
      </c>
      <c r="E580">
        <v>163</v>
      </c>
      <c r="F580">
        <v>1473</v>
      </c>
      <c r="G580">
        <v>526</v>
      </c>
      <c r="H580">
        <f>Sales[[#This Row],[Turnover]]-Sales[[#This Row],[Cost]]</f>
        <v>947</v>
      </c>
      <c r="I580" s="45">
        <f>Sales[[#This Row],[Turnover]]*1000/Sales[[#This Row],[Quantity]]</f>
        <v>9036.8098159509209</v>
      </c>
      <c r="J580" s="44">
        <f>Sales[[#This Row],[Quantity]]/SUM(Sales[Quantity])</f>
        <v>2.9588430379149413E-4</v>
      </c>
    </row>
    <row r="581" spans="1:10">
      <c r="A581" t="s">
        <v>205</v>
      </c>
      <c r="B581" t="s">
        <v>210</v>
      </c>
      <c r="C581" t="s">
        <v>14</v>
      </c>
      <c r="D581">
        <v>2020</v>
      </c>
      <c r="E581">
        <v>191</v>
      </c>
      <c r="F581">
        <v>1709</v>
      </c>
      <c r="G581">
        <v>618</v>
      </c>
      <c r="H581">
        <f>Sales[[#This Row],[Turnover]]-Sales[[#This Row],[Cost]]</f>
        <v>1091</v>
      </c>
      <c r="I581" s="45">
        <f>Sales[[#This Row],[Turnover]]*1000/Sales[[#This Row],[Quantity]]</f>
        <v>8947.6439790575914</v>
      </c>
      <c r="J581" s="44">
        <f>Sales[[#This Row],[Quantity]]/SUM(Sales[Quantity])</f>
        <v>3.4671105536303917E-4</v>
      </c>
    </row>
    <row r="582" spans="1:10">
      <c r="A582" t="s">
        <v>205</v>
      </c>
      <c r="B582" t="s">
        <v>210</v>
      </c>
      <c r="C582" t="s">
        <v>13</v>
      </c>
      <c r="D582">
        <v>2020</v>
      </c>
      <c r="E582">
        <v>181</v>
      </c>
      <c r="F582">
        <v>1459</v>
      </c>
      <c r="G582">
        <v>585</v>
      </c>
      <c r="H582">
        <f>Sales[[#This Row],[Turnover]]-Sales[[#This Row],[Cost]]</f>
        <v>874</v>
      </c>
      <c r="I582" s="45">
        <f>Sales[[#This Row],[Turnover]]*1000/Sales[[#This Row],[Quantity]]</f>
        <v>8060.7734806629833</v>
      </c>
      <c r="J582" s="44">
        <f>Sales[[#This Row],[Quantity]]/SUM(Sales[Quantity])</f>
        <v>3.2855864408748735E-4</v>
      </c>
    </row>
    <row r="583" spans="1:10">
      <c r="A583" t="s">
        <v>205</v>
      </c>
      <c r="B583" t="s">
        <v>210</v>
      </c>
      <c r="C583" t="s">
        <v>11</v>
      </c>
      <c r="D583">
        <v>2020</v>
      </c>
      <c r="E583">
        <v>190</v>
      </c>
      <c r="F583">
        <v>1510</v>
      </c>
      <c r="G583">
        <v>614</v>
      </c>
      <c r="H583">
        <f>Sales[[#This Row],[Turnover]]-Sales[[#This Row],[Cost]]</f>
        <v>896</v>
      </c>
      <c r="I583" s="45">
        <f>Sales[[#This Row],[Turnover]]*1000/Sales[[#This Row],[Quantity]]</f>
        <v>7947.3684210526317</v>
      </c>
      <c r="J583" s="44">
        <f>Sales[[#This Row],[Quantity]]/SUM(Sales[Quantity])</f>
        <v>3.4489581423548395E-4</v>
      </c>
    </row>
    <row r="584" spans="1:10">
      <c r="A584" t="s">
        <v>205</v>
      </c>
      <c r="B584" t="s">
        <v>210</v>
      </c>
      <c r="C584" t="s">
        <v>10</v>
      </c>
      <c r="D584">
        <v>2020</v>
      </c>
      <c r="E584">
        <v>237</v>
      </c>
      <c r="F584">
        <v>1901</v>
      </c>
      <c r="G584">
        <v>765</v>
      </c>
      <c r="H584">
        <f>Sales[[#This Row],[Turnover]]-Sales[[#This Row],[Cost]]</f>
        <v>1136</v>
      </c>
      <c r="I584" s="45">
        <f>Sales[[#This Row],[Turnover]]*1000/Sales[[#This Row],[Quantity]]</f>
        <v>8021.0970464135025</v>
      </c>
      <c r="J584" s="44">
        <f>Sales[[#This Row],[Quantity]]/SUM(Sales[Quantity])</f>
        <v>4.3021214723057736E-4</v>
      </c>
    </row>
    <row r="585" spans="1:10">
      <c r="A585" t="s">
        <v>205</v>
      </c>
      <c r="B585" t="s">
        <v>210</v>
      </c>
      <c r="C585" t="s">
        <v>9</v>
      </c>
      <c r="D585">
        <v>2020</v>
      </c>
      <c r="E585">
        <v>203</v>
      </c>
      <c r="F585">
        <v>1616</v>
      </c>
      <c r="G585">
        <v>656</v>
      </c>
      <c r="H585">
        <f>Sales[[#This Row],[Turnover]]-Sales[[#This Row],[Cost]]</f>
        <v>960</v>
      </c>
      <c r="I585" s="45">
        <f>Sales[[#This Row],[Turnover]]*1000/Sales[[#This Row],[Quantity]]</f>
        <v>7960.5911330049257</v>
      </c>
      <c r="J585" s="44">
        <f>Sales[[#This Row],[Quantity]]/SUM(Sales[Quantity])</f>
        <v>3.6849394889370131E-4</v>
      </c>
    </row>
    <row r="586" spans="1:10">
      <c r="A586" t="s">
        <v>205</v>
      </c>
      <c r="B586" t="s">
        <v>210</v>
      </c>
      <c r="C586" t="s">
        <v>8</v>
      </c>
      <c r="D586">
        <v>2020</v>
      </c>
      <c r="E586">
        <v>207</v>
      </c>
      <c r="F586">
        <v>1668</v>
      </c>
      <c r="G586">
        <v>669</v>
      </c>
      <c r="H586">
        <f>Sales[[#This Row],[Turnover]]-Sales[[#This Row],[Cost]]</f>
        <v>999</v>
      </c>
      <c r="I586" s="45">
        <f>Sales[[#This Row],[Turnover]]*1000/Sales[[#This Row],[Quantity]]</f>
        <v>8057.971014492754</v>
      </c>
      <c r="J586" s="44">
        <f>Sales[[#This Row],[Quantity]]/SUM(Sales[Quantity])</f>
        <v>3.75754913403922E-4</v>
      </c>
    </row>
    <row r="587" spans="1:10">
      <c r="A587" t="s">
        <v>205</v>
      </c>
      <c r="B587" t="s">
        <v>210</v>
      </c>
      <c r="C587" t="s">
        <v>7</v>
      </c>
      <c r="D587">
        <v>2020</v>
      </c>
      <c r="E587">
        <v>212</v>
      </c>
      <c r="F587">
        <v>1701</v>
      </c>
      <c r="G587">
        <v>684</v>
      </c>
      <c r="H587">
        <f>Sales[[#This Row],[Turnover]]-Sales[[#This Row],[Cost]]</f>
        <v>1017</v>
      </c>
      <c r="I587" s="45">
        <f>Sales[[#This Row],[Turnover]]*1000/Sales[[#This Row],[Quantity]]</f>
        <v>8023.5849056603774</v>
      </c>
      <c r="J587" s="44">
        <f>Sales[[#This Row],[Quantity]]/SUM(Sales[Quantity])</f>
        <v>3.8483111904169792E-4</v>
      </c>
    </row>
    <row r="588" spans="1:10">
      <c r="A588" t="s">
        <v>205</v>
      </c>
      <c r="B588" t="s">
        <v>210</v>
      </c>
      <c r="C588" t="s">
        <v>6</v>
      </c>
      <c r="D588">
        <v>2020</v>
      </c>
      <c r="E588">
        <v>244</v>
      </c>
      <c r="F588">
        <v>1942</v>
      </c>
      <c r="G588">
        <v>788</v>
      </c>
      <c r="H588">
        <f>Sales[[#This Row],[Turnover]]-Sales[[#This Row],[Cost]]</f>
        <v>1154</v>
      </c>
      <c r="I588" s="45">
        <f>Sales[[#This Row],[Turnover]]*1000/Sales[[#This Row],[Quantity]]</f>
        <v>7959.0163934426228</v>
      </c>
      <c r="J588" s="44">
        <f>Sales[[#This Row],[Quantity]]/SUM(Sales[Quantity])</f>
        <v>4.4291883512346365E-4</v>
      </c>
    </row>
    <row r="589" spans="1:10">
      <c r="A589" t="s">
        <v>205</v>
      </c>
      <c r="B589" t="s">
        <v>210</v>
      </c>
      <c r="C589" t="s">
        <v>5</v>
      </c>
      <c r="D589">
        <v>2020</v>
      </c>
      <c r="E589">
        <v>184</v>
      </c>
      <c r="F589">
        <v>1471</v>
      </c>
      <c r="G589">
        <v>595</v>
      </c>
      <c r="H589">
        <f>Sales[[#This Row],[Turnover]]-Sales[[#This Row],[Cost]]</f>
        <v>876</v>
      </c>
      <c r="I589" s="45">
        <f>Sales[[#This Row],[Turnover]]*1000/Sales[[#This Row],[Quantity]]</f>
        <v>7994.565217391304</v>
      </c>
      <c r="J589" s="44">
        <f>Sales[[#This Row],[Quantity]]/SUM(Sales[Quantity])</f>
        <v>3.3400436747015288E-4</v>
      </c>
    </row>
    <row r="590" spans="1:10">
      <c r="A590" t="s">
        <v>205</v>
      </c>
      <c r="B590" t="s">
        <v>210</v>
      </c>
      <c r="C590" t="s">
        <v>4</v>
      </c>
      <c r="D590">
        <v>2020</v>
      </c>
      <c r="E590">
        <v>239</v>
      </c>
      <c r="F590">
        <v>1924</v>
      </c>
      <c r="G590">
        <v>773</v>
      </c>
      <c r="H590">
        <f>Sales[[#This Row],[Turnover]]-Sales[[#This Row],[Cost]]</f>
        <v>1151</v>
      </c>
      <c r="I590" s="45">
        <f>Sales[[#This Row],[Turnover]]*1000/Sales[[#This Row],[Quantity]]</f>
        <v>8050.2092050209203</v>
      </c>
      <c r="J590" s="44">
        <f>Sales[[#This Row],[Quantity]]/SUM(Sales[Quantity])</f>
        <v>4.3384262948568773E-4</v>
      </c>
    </row>
    <row r="591" spans="1:10">
      <c r="A591" t="s">
        <v>204</v>
      </c>
      <c r="B591" t="s">
        <v>210</v>
      </c>
      <c r="C591" t="s">
        <v>16</v>
      </c>
      <c r="D591">
        <v>2020</v>
      </c>
      <c r="E591">
        <v>219</v>
      </c>
      <c r="F591">
        <v>660</v>
      </c>
      <c r="G591">
        <v>338</v>
      </c>
      <c r="H591">
        <f>Sales[[#This Row],[Turnover]]-Sales[[#This Row],[Cost]]</f>
        <v>322</v>
      </c>
      <c r="I591" s="45">
        <f>Sales[[#This Row],[Turnover]]*1000/Sales[[#This Row],[Quantity]]</f>
        <v>3013.6986301369861</v>
      </c>
      <c r="J591" s="44">
        <f>Sales[[#This Row],[Quantity]]/SUM(Sales[Quantity])</f>
        <v>3.9753780693458415E-4</v>
      </c>
    </row>
    <row r="592" spans="1:10">
      <c r="A592" t="s">
        <v>204</v>
      </c>
      <c r="B592" t="s">
        <v>210</v>
      </c>
      <c r="C592" t="s">
        <v>14</v>
      </c>
      <c r="D592">
        <v>2020</v>
      </c>
      <c r="E592">
        <v>240</v>
      </c>
      <c r="F592">
        <v>720</v>
      </c>
      <c r="G592">
        <v>369</v>
      </c>
      <c r="H592">
        <f>Sales[[#This Row],[Turnover]]-Sales[[#This Row],[Cost]]</f>
        <v>351</v>
      </c>
      <c r="I592" s="45">
        <f>Sales[[#This Row],[Turnover]]*1000/Sales[[#This Row],[Quantity]]</f>
        <v>3000</v>
      </c>
      <c r="J592" s="44">
        <f>Sales[[#This Row],[Quantity]]/SUM(Sales[Quantity])</f>
        <v>4.356578706132429E-4</v>
      </c>
    </row>
    <row r="593" spans="1:10">
      <c r="A593" t="s">
        <v>204</v>
      </c>
      <c r="B593" t="s">
        <v>210</v>
      </c>
      <c r="C593" t="s">
        <v>13</v>
      </c>
      <c r="D593">
        <v>2020</v>
      </c>
      <c r="E593">
        <v>267</v>
      </c>
      <c r="F593">
        <v>801</v>
      </c>
      <c r="G593">
        <v>412</v>
      </c>
      <c r="H593">
        <f>Sales[[#This Row],[Turnover]]-Sales[[#This Row],[Cost]]</f>
        <v>389</v>
      </c>
      <c r="I593" s="45">
        <f>Sales[[#This Row],[Turnover]]*1000/Sales[[#This Row],[Quantity]]</f>
        <v>3000</v>
      </c>
      <c r="J593" s="44">
        <f>Sales[[#This Row],[Quantity]]/SUM(Sales[Quantity])</f>
        <v>4.8466938105723271E-4</v>
      </c>
    </row>
    <row r="594" spans="1:10">
      <c r="A594" t="s">
        <v>204</v>
      </c>
      <c r="B594" t="s">
        <v>210</v>
      </c>
      <c r="C594" t="s">
        <v>11</v>
      </c>
      <c r="D594">
        <v>2020</v>
      </c>
      <c r="E594">
        <v>222</v>
      </c>
      <c r="F594">
        <v>656</v>
      </c>
      <c r="G594">
        <v>342</v>
      </c>
      <c r="H594">
        <f>Sales[[#This Row],[Turnover]]-Sales[[#This Row],[Cost]]</f>
        <v>314</v>
      </c>
      <c r="I594" s="45">
        <f>Sales[[#This Row],[Turnover]]*1000/Sales[[#This Row],[Quantity]]</f>
        <v>2954.9549549549552</v>
      </c>
      <c r="J594" s="44">
        <f>Sales[[#This Row],[Quantity]]/SUM(Sales[Quantity])</f>
        <v>4.0298353031724968E-4</v>
      </c>
    </row>
    <row r="595" spans="1:10">
      <c r="A595" t="s">
        <v>204</v>
      </c>
      <c r="B595" t="s">
        <v>210</v>
      </c>
      <c r="C595" t="s">
        <v>10</v>
      </c>
      <c r="D595">
        <v>2020</v>
      </c>
      <c r="E595">
        <v>211</v>
      </c>
      <c r="F595">
        <v>627</v>
      </c>
      <c r="G595">
        <v>325</v>
      </c>
      <c r="H595">
        <f>Sales[[#This Row],[Turnover]]-Sales[[#This Row],[Cost]]</f>
        <v>302</v>
      </c>
      <c r="I595" s="45">
        <f>Sales[[#This Row],[Turnover]]*1000/Sales[[#This Row],[Quantity]]</f>
        <v>2971.5639810426542</v>
      </c>
      <c r="J595" s="44">
        <f>Sales[[#This Row],[Quantity]]/SUM(Sales[Quantity])</f>
        <v>3.830158779141427E-4</v>
      </c>
    </row>
    <row r="596" spans="1:10">
      <c r="A596" t="s">
        <v>204</v>
      </c>
      <c r="B596" t="s">
        <v>210</v>
      </c>
      <c r="C596" t="s">
        <v>9</v>
      </c>
      <c r="D596">
        <v>2020</v>
      </c>
      <c r="E596">
        <v>317</v>
      </c>
      <c r="F596">
        <v>867</v>
      </c>
      <c r="G596">
        <v>489</v>
      </c>
      <c r="H596">
        <f>Sales[[#This Row],[Turnover]]-Sales[[#This Row],[Cost]]</f>
        <v>378</v>
      </c>
      <c r="I596" s="45">
        <f>Sales[[#This Row],[Turnover]]*1000/Sales[[#This Row],[Quantity]]</f>
        <v>2735.0157728706627</v>
      </c>
      <c r="J596" s="44">
        <f>Sales[[#This Row],[Quantity]]/SUM(Sales[Quantity])</f>
        <v>5.7543143743499171E-4</v>
      </c>
    </row>
    <row r="597" spans="1:10">
      <c r="A597" t="s">
        <v>204</v>
      </c>
      <c r="B597" t="s">
        <v>210</v>
      </c>
      <c r="C597" t="s">
        <v>8</v>
      </c>
      <c r="D597">
        <v>2020</v>
      </c>
      <c r="E597">
        <v>325</v>
      </c>
      <c r="F597">
        <v>899</v>
      </c>
      <c r="G597">
        <v>501</v>
      </c>
      <c r="H597">
        <f>Sales[[#This Row],[Turnover]]-Sales[[#This Row],[Cost]]</f>
        <v>398</v>
      </c>
      <c r="I597" s="45">
        <f>Sales[[#This Row],[Turnover]]*1000/Sales[[#This Row],[Quantity]]</f>
        <v>2766.1538461538462</v>
      </c>
      <c r="J597" s="44">
        <f>Sales[[#This Row],[Quantity]]/SUM(Sales[Quantity])</f>
        <v>5.899533664554331E-4</v>
      </c>
    </row>
    <row r="598" spans="1:10">
      <c r="A598" t="s">
        <v>204</v>
      </c>
      <c r="B598" t="s">
        <v>210</v>
      </c>
      <c r="C598" t="s">
        <v>7</v>
      </c>
      <c r="D598">
        <v>2020</v>
      </c>
      <c r="E598">
        <v>292</v>
      </c>
      <c r="F598">
        <v>797</v>
      </c>
      <c r="G598">
        <v>450</v>
      </c>
      <c r="H598">
        <f>Sales[[#This Row],[Turnover]]-Sales[[#This Row],[Cost]]</f>
        <v>347</v>
      </c>
      <c r="I598" s="45">
        <f>Sales[[#This Row],[Turnover]]*1000/Sales[[#This Row],[Quantity]]</f>
        <v>2729.4520547945203</v>
      </c>
      <c r="J598" s="44">
        <f>Sales[[#This Row],[Quantity]]/SUM(Sales[Quantity])</f>
        <v>5.3005040924611216E-4</v>
      </c>
    </row>
    <row r="599" spans="1:10">
      <c r="A599" t="s">
        <v>204</v>
      </c>
      <c r="B599" t="s">
        <v>210</v>
      </c>
      <c r="C599" t="s">
        <v>6</v>
      </c>
      <c r="D599">
        <v>2020</v>
      </c>
      <c r="E599">
        <v>312</v>
      </c>
      <c r="F599">
        <v>859</v>
      </c>
      <c r="G599">
        <v>481</v>
      </c>
      <c r="H599">
        <f>Sales[[#This Row],[Turnover]]-Sales[[#This Row],[Cost]]</f>
        <v>378</v>
      </c>
      <c r="I599" s="45">
        <f>Sales[[#This Row],[Turnover]]*1000/Sales[[#This Row],[Quantity]]</f>
        <v>2753.2051282051284</v>
      </c>
      <c r="J599" s="44">
        <f>Sales[[#This Row],[Quantity]]/SUM(Sales[Quantity])</f>
        <v>5.663552317972158E-4</v>
      </c>
    </row>
    <row r="600" spans="1:10">
      <c r="A600" t="s">
        <v>204</v>
      </c>
      <c r="B600" t="s">
        <v>210</v>
      </c>
      <c r="C600" t="s">
        <v>5</v>
      </c>
      <c r="D600">
        <v>2020</v>
      </c>
      <c r="E600">
        <v>265</v>
      </c>
      <c r="F600">
        <v>729</v>
      </c>
      <c r="G600">
        <v>409</v>
      </c>
      <c r="H600">
        <f>Sales[[#This Row],[Turnover]]-Sales[[#This Row],[Cost]]</f>
        <v>320</v>
      </c>
      <c r="I600" s="45">
        <f>Sales[[#This Row],[Turnover]]*1000/Sales[[#This Row],[Quantity]]</f>
        <v>2750.9433962264152</v>
      </c>
      <c r="J600" s="44">
        <f>Sales[[#This Row],[Quantity]]/SUM(Sales[Quantity])</f>
        <v>4.8103889880212239E-4</v>
      </c>
    </row>
    <row r="601" spans="1:10">
      <c r="A601" t="s">
        <v>204</v>
      </c>
      <c r="B601" t="s">
        <v>210</v>
      </c>
      <c r="C601" t="s">
        <v>4</v>
      </c>
      <c r="D601">
        <v>2020</v>
      </c>
      <c r="E601">
        <v>221</v>
      </c>
      <c r="F601">
        <v>603</v>
      </c>
      <c r="G601">
        <v>341</v>
      </c>
      <c r="H601">
        <f>Sales[[#This Row],[Turnover]]-Sales[[#This Row],[Cost]]</f>
        <v>262</v>
      </c>
      <c r="I601" s="45">
        <f>Sales[[#This Row],[Turnover]]*1000/Sales[[#This Row],[Quantity]]</f>
        <v>2728.5067873303169</v>
      </c>
      <c r="J601" s="44">
        <f>Sales[[#This Row],[Quantity]]/SUM(Sales[Quantity])</f>
        <v>4.0116828918969452E-4</v>
      </c>
    </row>
    <row r="602" spans="1:10">
      <c r="A602" t="s">
        <v>203</v>
      </c>
      <c r="B602" t="s">
        <v>210</v>
      </c>
      <c r="C602" t="s">
        <v>11</v>
      </c>
      <c r="D602">
        <v>2020</v>
      </c>
      <c r="E602">
        <v>338</v>
      </c>
      <c r="F602">
        <v>956</v>
      </c>
      <c r="G602">
        <v>410</v>
      </c>
      <c r="H602">
        <f>Sales[[#This Row],[Turnover]]-Sales[[#This Row],[Cost]]</f>
        <v>546</v>
      </c>
      <c r="I602" s="45">
        <f>Sales[[#This Row],[Turnover]]*1000/Sales[[#This Row],[Quantity]]</f>
        <v>2828.4023668639052</v>
      </c>
      <c r="J602" s="44">
        <f>Sales[[#This Row],[Quantity]]/SUM(Sales[Quantity])</f>
        <v>6.1355150111365041E-4</v>
      </c>
    </row>
    <row r="603" spans="1:10">
      <c r="A603" t="s">
        <v>203</v>
      </c>
      <c r="B603" t="s">
        <v>210</v>
      </c>
      <c r="C603" t="s">
        <v>10</v>
      </c>
      <c r="D603">
        <v>2020</v>
      </c>
      <c r="E603">
        <v>351</v>
      </c>
      <c r="F603">
        <v>986</v>
      </c>
      <c r="G603">
        <v>426</v>
      </c>
      <c r="H603">
        <f>Sales[[#This Row],[Turnover]]-Sales[[#This Row],[Cost]]</f>
        <v>560</v>
      </c>
      <c r="I603" s="45">
        <f>Sales[[#This Row],[Turnover]]*1000/Sales[[#This Row],[Quantity]]</f>
        <v>2809.1168091168092</v>
      </c>
      <c r="J603" s="44">
        <f>Sales[[#This Row],[Quantity]]/SUM(Sales[Quantity])</f>
        <v>6.3714963577186771E-4</v>
      </c>
    </row>
    <row r="604" spans="1:10">
      <c r="A604" t="s">
        <v>203</v>
      </c>
      <c r="B604" t="s">
        <v>210</v>
      </c>
      <c r="C604" t="s">
        <v>9</v>
      </c>
      <c r="D604">
        <v>2020</v>
      </c>
      <c r="E604">
        <v>396</v>
      </c>
      <c r="F604">
        <v>1104</v>
      </c>
      <c r="G604">
        <v>480</v>
      </c>
      <c r="H604">
        <f>Sales[[#This Row],[Turnover]]-Sales[[#This Row],[Cost]]</f>
        <v>624</v>
      </c>
      <c r="I604" s="45">
        <f>Sales[[#This Row],[Turnover]]*1000/Sales[[#This Row],[Quantity]]</f>
        <v>2787.878787878788</v>
      </c>
      <c r="J604" s="44">
        <f>Sales[[#This Row],[Quantity]]/SUM(Sales[Quantity])</f>
        <v>7.188354865118508E-4</v>
      </c>
    </row>
    <row r="605" spans="1:10">
      <c r="A605" t="s">
        <v>203</v>
      </c>
      <c r="B605" t="s">
        <v>210</v>
      </c>
      <c r="C605" t="s">
        <v>8</v>
      </c>
      <c r="D605">
        <v>2020</v>
      </c>
      <c r="E605">
        <v>398</v>
      </c>
      <c r="F605">
        <v>1115</v>
      </c>
      <c r="G605">
        <v>482</v>
      </c>
      <c r="H605">
        <f>Sales[[#This Row],[Turnover]]-Sales[[#This Row],[Cost]]</f>
        <v>633</v>
      </c>
      <c r="I605" s="45">
        <f>Sales[[#This Row],[Turnover]]*1000/Sales[[#This Row],[Quantity]]</f>
        <v>2801.5075376884424</v>
      </c>
      <c r="J605" s="44">
        <f>Sales[[#This Row],[Quantity]]/SUM(Sales[Quantity])</f>
        <v>7.2246596876696112E-4</v>
      </c>
    </row>
    <row r="606" spans="1:10">
      <c r="A606" t="s">
        <v>203</v>
      </c>
      <c r="B606" t="s">
        <v>210</v>
      </c>
      <c r="C606" t="s">
        <v>7</v>
      </c>
      <c r="D606">
        <v>2020</v>
      </c>
      <c r="E606">
        <v>370</v>
      </c>
      <c r="F606">
        <v>1035</v>
      </c>
      <c r="G606">
        <v>449</v>
      </c>
      <c r="H606">
        <f>Sales[[#This Row],[Turnover]]-Sales[[#This Row],[Cost]]</f>
        <v>586</v>
      </c>
      <c r="I606" s="45">
        <f>Sales[[#This Row],[Turnover]]*1000/Sales[[#This Row],[Quantity]]</f>
        <v>2797.2972972972975</v>
      </c>
      <c r="J606" s="44">
        <f>Sales[[#This Row],[Quantity]]/SUM(Sales[Quantity])</f>
        <v>6.7163921719541619E-4</v>
      </c>
    </row>
    <row r="607" spans="1:10">
      <c r="A607" t="s">
        <v>203</v>
      </c>
      <c r="B607" t="s">
        <v>210</v>
      </c>
      <c r="C607" t="s">
        <v>6</v>
      </c>
      <c r="D607">
        <v>2020</v>
      </c>
      <c r="E607">
        <v>406</v>
      </c>
      <c r="F607">
        <v>1132</v>
      </c>
      <c r="G607">
        <v>493</v>
      </c>
      <c r="H607">
        <f>Sales[[#This Row],[Turnover]]-Sales[[#This Row],[Cost]]</f>
        <v>639</v>
      </c>
      <c r="I607" s="45">
        <f>Sales[[#This Row],[Turnover]]*1000/Sales[[#This Row],[Quantity]]</f>
        <v>2788.1773399014778</v>
      </c>
      <c r="J607" s="44">
        <f>Sales[[#This Row],[Quantity]]/SUM(Sales[Quantity])</f>
        <v>7.3698789778740262E-4</v>
      </c>
    </row>
    <row r="608" spans="1:10">
      <c r="A608" t="s">
        <v>203</v>
      </c>
      <c r="B608" t="s">
        <v>210</v>
      </c>
      <c r="C608" t="s">
        <v>5</v>
      </c>
      <c r="D608">
        <v>2020</v>
      </c>
      <c r="E608">
        <v>394</v>
      </c>
      <c r="F608">
        <v>1097</v>
      </c>
      <c r="G608">
        <v>477</v>
      </c>
      <c r="H608">
        <f>Sales[[#This Row],[Turnover]]-Sales[[#This Row],[Cost]]</f>
        <v>620</v>
      </c>
      <c r="I608" s="45">
        <f>Sales[[#This Row],[Turnover]]*1000/Sales[[#This Row],[Quantity]]</f>
        <v>2784.263959390863</v>
      </c>
      <c r="J608" s="44">
        <f>Sales[[#This Row],[Quantity]]/SUM(Sales[Quantity])</f>
        <v>7.1520500425674048E-4</v>
      </c>
    </row>
    <row r="609" spans="1:10">
      <c r="A609" t="s">
        <v>203</v>
      </c>
      <c r="B609" t="s">
        <v>210</v>
      </c>
      <c r="C609" t="s">
        <v>4</v>
      </c>
      <c r="D609">
        <v>2020</v>
      </c>
      <c r="E609">
        <v>360</v>
      </c>
      <c r="F609">
        <v>1007</v>
      </c>
      <c r="G609">
        <v>437</v>
      </c>
      <c r="H609">
        <f>Sales[[#This Row],[Turnover]]-Sales[[#This Row],[Cost]]</f>
        <v>570</v>
      </c>
      <c r="I609" s="45">
        <f>Sales[[#This Row],[Turnover]]*1000/Sales[[#This Row],[Quantity]]</f>
        <v>2797.2222222222222</v>
      </c>
      <c r="J609" s="44">
        <f>Sales[[#This Row],[Quantity]]/SUM(Sales[Quantity])</f>
        <v>6.5348680591986437E-4</v>
      </c>
    </row>
    <row r="610" spans="1:10">
      <c r="A610" t="s">
        <v>207</v>
      </c>
      <c r="B610" t="s">
        <v>202</v>
      </c>
      <c r="C610" t="s">
        <v>18</v>
      </c>
      <c r="D610">
        <v>2018</v>
      </c>
      <c r="E610">
        <v>302</v>
      </c>
      <c r="F610">
        <v>450</v>
      </c>
      <c r="G610">
        <v>175</v>
      </c>
      <c r="H610">
        <f>Sales[[#This Row],[Turnover]]-Sales[[#This Row],[Cost]]</f>
        <v>275</v>
      </c>
      <c r="I610" s="45">
        <f>Sales[[#This Row],[Turnover]]*1000/Sales[[#This Row],[Quantity]]</f>
        <v>1490.0662251655629</v>
      </c>
      <c r="J610" s="44">
        <f>Sales[[#This Row],[Quantity]]/SUM(Sales[Quantity])</f>
        <v>5.4820282052166398E-4</v>
      </c>
    </row>
    <row r="611" spans="1:10">
      <c r="A611" t="s">
        <v>207</v>
      </c>
      <c r="B611" t="s">
        <v>202</v>
      </c>
      <c r="C611" t="s">
        <v>16</v>
      </c>
      <c r="D611">
        <v>2018</v>
      </c>
      <c r="E611">
        <v>288</v>
      </c>
      <c r="F611">
        <v>434</v>
      </c>
      <c r="G611">
        <v>168</v>
      </c>
      <c r="H611">
        <f>Sales[[#This Row],[Turnover]]-Sales[[#This Row],[Cost]]</f>
        <v>266</v>
      </c>
      <c r="I611" s="45">
        <f>Sales[[#This Row],[Turnover]]*1000/Sales[[#This Row],[Quantity]]</f>
        <v>1506.9444444444443</v>
      </c>
      <c r="J611" s="44">
        <f>Sales[[#This Row],[Quantity]]/SUM(Sales[Quantity])</f>
        <v>5.2278944473589152E-4</v>
      </c>
    </row>
    <row r="612" spans="1:10">
      <c r="A612" t="s">
        <v>207</v>
      </c>
      <c r="B612" t="s">
        <v>202</v>
      </c>
      <c r="C612" t="s">
        <v>14</v>
      </c>
      <c r="D612">
        <v>2018</v>
      </c>
      <c r="E612">
        <v>474</v>
      </c>
      <c r="F612">
        <v>714</v>
      </c>
      <c r="G612">
        <v>276</v>
      </c>
      <c r="H612">
        <f>Sales[[#This Row],[Turnover]]-Sales[[#This Row],[Cost]]</f>
        <v>438</v>
      </c>
      <c r="I612" s="45">
        <f>Sales[[#This Row],[Turnover]]*1000/Sales[[#This Row],[Quantity]]</f>
        <v>1506.3291139240507</v>
      </c>
      <c r="J612" s="44">
        <f>Sales[[#This Row],[Quantity]]/SUM(Sales[Quantity])</f>
        <v>8.6042429446115472E-4</v>
      </c>
    </row>
    <row r="613" spans="1:10">
      <c r="A613" t="s">
        <v>207</v>
      </c>
      <c r="B613" t="s">
        <v>202</v>
      </c>
      <c r="C613" t="s">
        <v>13</v>
      </c>
      <c r="D613">
        <v>2018</v>
      </c>
      <c r="E613">
        <v>455</v>
      </c>
      <c r="F613">
        <v>689</v>
      </c>
      <c r="G613">
        <v>265</v>
      </c>
      <c r="H613">
        <f>Sales[[#This Row],[Turnover]]-Sales[[#This Row],[Cost]]</f>
        <v>424</v>
      </c>
      <c r="I613" s="45">
        <f>Sales[[#This Row],[Turnover]]*1000/Sales[[#This Row],[Quantity]]</f>
        <v>1514.2857142857142</v>
      </c>
      <c r="J613" s="44">
        <f>Sales[[#This Row],[Quantity]]/SUM(Sales[Quantity])</f>
        <v>8.2593471303760635E-4</v>
      </c>
    </row>
    <row r="614" spans="1:10">
      <c r="A614" t="s">
        <v>207</v>
      </c>
      <c r="B614" t="s">
        <v>202</v>
      </c>
      <c r="C614" t="s">
        <v>11</v>
      </c>
      <c r="D614">
        <v>2018</v>
      </c>
      <c r="E614">
        <v>424</v>
      </c>
      <c r="F614">
        <v>634</v>
      </c>
      <c r="G614">
        <v>246</v>
      </c>
      <c r="H614">
        <f>Sales[[#This Row],[Turnover]]-Sales[[#This Row],[Cost]]</f>
        <v>388</v>
      </c>
      <c r="I614" s="45">
        <f>Sales[[#This Row],[Turnover]]*1000/Sales[[#This Row],[Quantity]]</f>
        <v>1495.2830188679245</v>
      </c>
      <c r="J614" s="44">
        <f>Sales[[#This Row],[Quantity]]/SUM(Sales[Quantity])</f>
        <v>7.6966223808339583E-4</v>
      </c>
    </row>
    <row r="615" spans="1:10">
      <c r="A615" t="s">
        <v>207</v>
      </c>
      <c r="B615" t="s">
        <v>202</v>
      </c>
      <c r="C615" t="s">
        <v>10</v>
      </c>
      <c r="D615">
        <v>2018</v>
      </c>
      <c r="E615">
        <v>366</v>
      </c>
      <c r="F615">
        <v>546</v>
      </c>
      <c r="G615">
        <v>213</v>
      </c>
      <c r="H615">
        <f>Sales[[#This Row],[Turnover]]-Sales[[#This Row],[Cost]]</f>
        <v>333</v>
      </c>
      <c r="I615" s="45">
        <f>Sales[[#This Row],[Turnover]]*1000/Sales[[#This Row],[Quantity]]</f>
        <v>1491.8032786885246</v>
      </c>
      <c r="J615" s="44">
        <f>Sales[[#This Row],[Quantity]]/SUM(Sales[Quantity])</f>
        <v>6.6437825268519544E-4</v>
      </c>
    </row>
    <row r="616" spans="1:10">
      <c r="A616" t="s">
        <v>207</v>
      </c>
      <c r="B616" t="s">
        <v>202</v>
      </c>
      <c r="C616" t="s">
        <v>9</v>
      </c>
      <c r="D616">
        <v>2018</v>
      </c>
      <c r="E616">
        <v>527</v>
      </c>
      <c r="F616">
        <v>477</v>
      </c>
      <c r="G616">
        <v>307</v>
      </c>
      <c r="H616">
        <f>Sales[[#This Row],[Turnover]]-Sales[[#This Row],[Cost]]</f>
        <v>170</v>
      </c>
      <c r="I616" s="45">
        <f>Sales[[#This Row],[Turnover]]*1000/Sales[[#This Row],[Quantity]]</f>
        <v>905.12333965844402</v>
      </c>
      <c r="J616" s="44">
        <f>Sales[[#This Row],[Quantity]]/SUM(Sales[Quantity])</f>
        <v>9.566320742215792E-4</v>
      </c>
    </row>
    <row r="617" spans="1:10">
      <c r="A617" t="s">
        <v>207</v>
      </c>
      <c r="B617" t="s">
        <v>202</v>
      </c>
      <c r="C617" t="s">
        <v>8</v>
      </c>
      <c r="D617">
        <v>2018</v>
      </c>
      <c r="E617">
        <v>469</v>
      </c>
      <c r="F617">
        <v>420</v>
      </c>
      <c r="G617">
        <v>273</v>
      </c>
      <c r="H617">
        <f>Sales[[#This Row],[Turnover]]-Sales[[#This Row],[Cost]]</f>
        <v>147</v>
      </c>
      <c r="I617" s="45">
        <f>Sales[[#This Row],[Turnover]]*1000/Sales[[#This Row],[Quantity]]</f>
        <v>895.52238805970148</v>
      </c>
      <c r="J617" s="44">
        <f>Sales[[#This Row],[Quantity]]/SUM(Sales[Quantity])</f>
        <v>8.5134808882337881E-4</v>
      </c>
    </row>
    <row r="618" spans="1:10">
      <c r="A618" t="s">
        <v>207</v>
      </c>
      <c r="B618" t="s">
        <v>202</v>
      </c>
      <c r="C618" t="s">
        <v>7</v>
      </c>
      <c r="D618">
        <v>2018</v>
      </c>
      <c r="E618">
        <v>458</v>
      </c>
      <c r="F618">
        <v>410</v>
      </c>
      <c r="G618">
        <v>267</v>
      </c>
      <c r="H618">
        <f>Sales[[#This Row],[Turnover]]-Sales[[#This Row],[Cost]]</f>
        <v>143</v>
      </c>
      <c r="I618" s="45">
        <f>Sales[[#This Row],[Turnover]]*1000/Sales[[#This Row],[Quantity]]</f>
        <v>895.19650655021837</v>
      </c>
      <c r="J618" s="44">
        <f>Sales[[#This Row],[Quantity]]/SUM(Sales[Quantity])</f>
        <v>8.3138043642027194E-4</v>
      </c>
    </row>
    <row r="619" spans="1:10">
      <c r="A619" t="s">
        <v>207</v>
      </c>
      <c r="B619" t="s">
        <v>202</v>
      </c>
      <c r="C619" t="s">
        <v>6</v>
      </c>
      <c r="D619">
        <v>2018</v>
      </c>
      <c r="E619">
        <v>435</v>
      </c>
      <c r="F619">
        <v>393</v>
      </c>
      <c r="G619">
        <v>253</v>
      </c>
      <c r="H619">
        <f>Sales[[#This Row],[Turnover]]-Sales[[#This Row],[Cost]]</f>
        <v>140</v>
      </c>
      <c r="I619" s="45">
        <f>Sales[[#This Row],[Turnover]]*1000/Sales[[#This Row],[Quantity]]</f>
        <v>903.44827586206895</v>
      </c>
      <c r="J619" s="44">
        <f>Sales[[#This Row],[Quantity]]/SUM(Sales[Quantity])</f>
        <v>7.8962989048650281E-4</v>
      </c>
    </row>
    <row r="620" spans="1:10">
      <c r="A620" t="s">
        <v>207</v>
      </c>
      <c r="B620" t="s">
        <v>202</v>
      </c>
      <c r="C620" t="s">
        <v>5</v>
      </c>
      <c r="D620">
        <v>2018</v>
      </c>
      <c r="E620">
        <v>369</v>
      </c>
      <c r="F620">
        <v>332</v>
      </c>
      <c r="G620">
        <v>215</v>
      </c>
      <c r="H620">
        <f>Sales[[#This Row],[Turnover]]-Sales[[#This Row],[Cost]]</f>
        <v>117</v>
      </c>
      <c r="I620" s="45">
        <f>Sales[[#This Row],[Turnover]]*1000/Sales[[#This Row],[Quantity]]</f>
        <v>899.72899728997288</v>
      </c>
      <c r="J620" s="44">
        <f>Sales[[#This Row],[Quantity]]/SUM(Sales[Quantity])</f>
        <v>6.6982397606786092E-4</v>
      </c>
    </row>
    <row r="621" spans="1:10">
      <c r="A621" t="s">
        <v>207</v>
      </c>
      <c r="B621" t="s">
        <v>202</v>
      </c>
      <c r="C621" t="s">
        <v>4</v>
      </c>
      <c r="D621">
        <v>2018</v>
      </c>
      <c r="E621">
        <v>603</v>
      </c>
      <c r="F621">
        <v>420</v>
      </c>
      <c r="G621">
        <v>351</v>
      </c>
      <c r="H621">
        <f>Sales[[#This Row],[Turnover]]-Sales[[#This Row],[Cost]]</f>
        <v>69</v>
      </c>
      <c r="I621" s="45">
        <f>Sales[[#This Row],[Turnover]]*1000/Sales[[#This Row],[Quantity]]</f>
        <v>696.51741293532336</v>
      </c>
      <c r="J621" s="44">
        <f>Sales[[#This Row],[Quantity]]/SUM(Sales[Quantity])</f>
        <v>1.0945903999157729E-3</v>
      </c>
    </row>
    <row r="622" spans="1:10">
      <c r="A622" t="s">
        <v>206</v>
      </c>
      <c r="B622" t="s">
        <v>202</v>
      </c>
      <c r="C622" t="s">
        <v>18</v>
      </c>
      <c r="D622">
        <v>2018</v>
      </c>
      <c r="E622">
        <v>162</v>
      </c>
      <c r="F622">
        <v>286</v>
      </c>
      <c r="G622">
        <v>0</v>
      </c>
      <c r="H622">
        <f>Sales[[#This Row],[Turnover]]-Sales[[#This Row],[Cost]]</f>
        <v>286</v>
      </c>
      <c r="I622" s="45">
        <f>Sales[[#This Row],[Turnover]]*1000/Sales[[#This Row],[Quantity]]</f>
        <v>1765.4320987654321</v>
      </c>
      <c r="J622" s="44">
        <f>Sales[[#This Row],[Quantity]]/SUM(Sales[Quantity])</f>
        <v>2.9406906266393897E-4</v>
      </c>
    </row>
    <row r="623" spans="1:10">
      <c r="A623" t="s">
        <v>206</v>
      </c>
      <c r="B623" t="s">
        <v>202</v>
      </c>
      <c r="C623" t="s">
        <v>16</v>
      </c>
      <c r="D623">
        <v>2018</v>
      </c>
      <c r="E623">
        <v>242</v>
      </c>
      <c r="F623">
        <v>424</v>
      </c>
      <c r="G623">
        <v>0</v>
      </c>
      <c r="H623">
        <f>Sales[[#This Row],[Turnover]]-Sales[[#This Row],[Cost]]</f>
        <v>424</v>
      </c>
      <c r="I623" s="45">
        <f>Sales[[#This Row],[Turnover]]*1000/Sales[[#This Row],[Quantity]]</f>
        <v>1752.0661157024792</v>
      </c>
      <c r="J623" s="44">
        <f>Sales[[#This Row],[Quantity]]/SUM(Sales[Quantity])</f>
        <v>4.3928835286835327E-4</v>
      </c>
    </row>
    <row r="624" spans="1:10">
      <c r="A624" t="s">
        <v>206</v>
      </c>
      <c r="B624" t="s">
        <v>202</v>
      </c>
      <c r="C624" t="s">
        <v>14</v>
      </c>
      <c r="D624">
        <v>2018</v>
      </c>
      <c r="E624">
        <v>360</v>
      </c>
      <c r="F624">
        <v>628</v>
      </c>
      <c r="G624">
        <v>0</v>
      </c>
      <c r="H624">
        <f>Sales[[#This Row],[Turnover]]-Sales[[#This Row],[Cost]]</f>
        <v>628</v>
      </c>
      <c r="I624" s="45">
        <f>Sales[[#This Row],[Turnover]]*1000/Sales[[#This Row],[Quantity]]</f>
        <v>1744.4444444444443</v>
      </c>
      <c r="J624" s="44">
        <f>Sales[[#This Row],[Quantity]]/SUM(Sales[Quantity])</f>
        <v>6.5348680591986437E-4</v>
      </c>
    </row>
    <row r="625" spans="1:10">
      <c r="A625" t="s">
        <v>206</v>
      </c>
      <c r="B625" t="s">
        <v>202</v>
      </c>
      <c r="C625" t="s">
        <v>13</v>
      </c>
      <c r="D625">
        <v>2018</v>
      </c>
      <c r="E625">
        <v>303</v>
      </c>
      <c r="F625">
        <v>534</v>
      </c>
      <c r="G625">
        <v>0</v>
      </c>
      <c r="H625">
        <f>Sales[[#This Row],[Turnover]]-Sales[[#This Row],[Cost]]</f>
        <v>534</v>
      </c>
      <c r="I625" s="45">
        <f>Sales[[#This Row],[Turnover]]*1000/Sales[[#This Row],[Quantity]]</f>
        <v>1762.3762376237623</v>
      </c>
      <c r="J625" s="44">
        <f>Sales[[#This Row],[Quantity]]/SUM(Sales[Quantity])</f>
        <v>5.5001806164921914E-4</v>
      </c>
    </row>
    <row r="626" spans="1:10">
      <c r="A626" t="s">
        <v>206</v>
      </c>
      <c r="B626" t="s">
        <v>202</v>
      </c>
      <c r="C626" t="s">
        <v>11</v>
      </c>
      <c r="D626">
        <v>2018</v>
      </c>
      <c r="E626">
        <v>219</v>
      </c>
      <c r="F626">
        <v>383</v>
      </c>
      <c r="G626">
        <v>0</v>
      </c>
      <c r="H626">
        <f>Sales[[#This Row],[Turnover]]-Sales[[#This Row],[Cost]]</f>
        <v>383</v>
      </c>
      <c r="I626" s="45">
        <f>Sales[[#This Row],[Turnover]]*1000/Sales[[#This Row],[Quantity]]</f>
        <v>1748.8584474885845</v>
      </c>
      <c r="J626" s="44">
        <f>Sales[[#This Row],[Quantity]]/SUM(Sales[Quantity])</f>
        <v>3.9753780693458415E-4</v>
      </c>
    </row>
    <row r="627" spans="1:10">
      <c r="A627" t="s">
        <v>206</v>
      </c>
      <c r="B627" t="s">
        <v>202</v>
      </c>
      <c r="C627" t="s">
        <v>10</v>
      </c>
      <c r="D627">
        <v>2018</v>
      </c>
      <c r="E627">
        <v>242</v>
      </c>
      <c r="F627">
        <v>421</v>
      </c>
      <c r="G627">
        <v>0</v>
      </c>
      <c r="H627">
        <f>Sales[[#This Row],[Turnover]]-Sales[[#This Row],[Cost]]</f>
        <v>421</v>
      </c>
      <c r="I627" s="45">
        <f>Sales[[#This Row],[Turnover]]*1000/Sales[[#This Row],[Quantity]]</f>
        <v>1739.6694214876034</v>
      </c>
      <c r="J627" s="44">
        <f>Sales[[#This Row],[Quantity]]/SUM(Sales[Quantity])</f>
        <v>4.3928835286835327E-4</v>
      </c>
    </row>
    <row r="628" spans="1:10">
      <c r="A628" t="s">
        <v>206</v>
      </c>
      <c r="B628" t="s">
        <v>202</v>
      </c>
      <c r="C628" t="s">
        <v>9</v>
      </c>
      <c r="D628">
        <v>2018</v>
      </c>
      <c r="E628">
        <v>451</v>
      </c>
      <c r="F628">
        <v>540</v>
      </c>
      <c r="G628">
        <v>271</v>
      </c>
      <c r="H628">
        <f>Sales[[#This Row],[Turnover]]-Sales[[#This Row],[Cost]]</f>
        <v>269</v>
      </c>
      <c r="I628" s="45">
        <f>Sales[[#This Row],[Turnover]]*1000/Sales[[#This Row],[Quantity]]</f>
        <v>1197.3392461197338</v>
      </c>
      <c r="J628" s="44">
        <f>Sales[[#This Row],[Quantity]]/SUM(Sales[Quantity])</f>
        <v>8.186737485273856E-4</v>
      </c>
    </row>
    <row r="629" spans="1:10">
      <c r="A629" t="s">
        <v>206</v>
      </c>
      <c r="B629" t="s">
        <v>202</v>
      </c>
      <c r="C629" t="s">
        <v>8</v>
      </c>
      <c r="D629">
        <v>2018</v>
      </c>
      <c r="E629">
        <v>437</v>
      </c>
      <c r="F629">
        <v>528</v>
      </c>
      <c r="G629">
        <v>263</v>
      </c>
      <c r="H629">
        <f>Sales[[#This Row],[Turnover]]-Sales[[#This Row],[Cost]]</f>
        <v>265</v>
      </c>
      <c r="I629" s="45">
        <f>Sales[[#This Row],[Turnover]]*1000/Sales[[#This Row],[Quantity]]</f>
        <v>1208.2379862700229</v>
      </c>
      <c r="J629" s="44">
        <f>Sales[[#This Row],[Quantity]]/SUM(Sales[Quantity])</f>
        <v>7.9326037274161313E-4</v>
      </c>
    </row>
    <row r="630" spans="1:10">
      <c r="A630" t="s">
        <v>206</v>
      </c>
      <c r="B630" t="s">
        <v>202</v>
      </c>
      <c r="C630" t="s">
        <v>7</v>
      </c>
      <c r="D630">
        <v>2018</v>
      </c>
      <c r="E630">
        <v>405</v>
      </c>
      <c r="F630">
        <v>488</v>
      </c>
      <c r="G630">
        <v>244</v>
      </c>
      <c r="H630">
        <f>Sales[[#This Row],[Turnover]]-Sales[[#This Row],[Cost]]</f>
        <v>244</v>
      </c>
      <c r="I630" s="45">
        <f>Sales[[#This Row],[Turnover]]*1000/Sales[[#This Row],[Quantity]]</f>
        <v>1204.9382716049383</v>
      </c>
      <c r="J630" s="44">
        <f>Sales[[#This Row],[Quantity]]/SUM(Sales[Quantity])</f>
        <v>7.3517265665984746E-4</v>
      </c>
    </row>
    <row r="631" spans="1:10">
      <c r="A631" t="s">
        <v>206</v>
      </c>
      <c r="B631" t="s">
        <v>202</v>
      </c>
      <c r="C631" t="s">
        <v>6</v>
      </c>
      <c r="D631">
        <v>2018</v>
      </c>
      <c r="E631">
        <v>378</v>
      </c>
      <c r="F631">
        <v>454</v>
      </c>
      <c r="G631">
        <v>227</v>
      </c>
      <c r="H631">
        <f>Sales[[#This Row],[Turnover]]-Sales[[#This Row],[Cost]]</f>
        <v>227</v>
      </c>
      <c r="I631" s="45">
        <f>Sales[[#This Row],[Turnover]]*1000/Sales[[#This Row],[Quantity]]</f>
        <v>1201.0582010582011</v>
      </c>
      <c r="J631" s="44">
        <f>Sales[[#This Row],[Quantity]]/SUM(Sales[Quantity])</f>
        <v>6.8616114621585758E-4</v>
      </c>
    </row>
    <row r="632" spans="1:10">
      <c r="A632" t="s">
        <v>206</v>
      </c>
      <c r="B632" t="s">
        <v>202</v>
      </c>
      <c r="C632" t="s">
        <v>5</v>
      </c>
      <c r="D632">
        <v>2018</v>
      </c>
      <c r="E632">
        <v>363</v>
      </c>
      <c r="F632">
        <v>434</v>
      </c>
      <c r="G632">
        <v>219</v>
      </c>
      <c r="H632">
        <f>Sales[[#This Row],[Turnover]]-Sales[[#This Row],[Cost]]</f>
        <v>215</v>
      </c>
      <c r="I632" s="45">
        <f>Sales[[#This Row],[Turnover]]*1000/Sales[[#This Row],[Quantity]]</f>
        <v>1195.5922865013774</v>
      </c>
      <c r="J632" s="44">
        <f>Sales[[#This Row],[Quantity]]/SUM(Sales[Quantity])</f>
        <v>6.5893252930252985E-4</v>
      </c>
    </row>
    <row r="633" spans="1:10">
      <c r="A633" t="s">
        <v>206</v>
      </c>
      <c r="B633" t="s">
        <v>202</v>
      </c>
      <c r="C633" t="s">
        <v>4</v>
      </c>
      <c r="D633">
        <v>2018</v>
      </c>
      <c r="E633">
        <v>440</v>
      </c>
      <c r="F633">
        <v>351</v>
      </c>
      <c r="G633">
        <v>265</v>
      </c>
      <c r="H633">
        <f>Sales[[#This Row],[Turnover]]-Sales[[#This Row],[Cost]]</f>
        <v>86</v>
      </c>
      <c r="I633" s="45">
        <f>Sales[[#This Row],[Turnover]]*1000/Sales[[#This Row],[Quantity]]</f>
        <v>797.72727272727275</v>
      </c>
      <c r="J633" s="44">
        <f>Sales[[#This Row],[Quantity]]/SUM(Sales[Quantity])</f>
        <v>7.9870609612427872E-4</v>
      </c>
    </row>
    <row r="634" spans="1:10">
      <c r="A634" t="s">
        <v>204</v>
      </c>
      <c r="B634" t="s">
        <v>202</v>
      </c>
      <c r="C634" t="s">
        <v>18</v>
      </c>
      <c r="D634">
        <v>2018</v>
      </c>
      <c r="E634">
        <v>534</v>
      </c>
      <c r="F634">
        <v>1040</v>
      </c>
      <c r="G634">
        <v>647</v>
      </c>
      <c r="H634">
        <f>Sales[[#This Row],[Turnover]]-Sales[[#This Row],[Cost]]</f>
        <v>393</v>
      </c>
      <c r="I634" s="45">
        <f>Sales[[#This Row],[Turnover]]*1000/Sales[[#This Row],[Quantity]]</f>
        <v>1947.5655430711611</v>
      </c>
      <c r="J634" s="44">
        <f>Sales[[#This Row],[Quantity]]/SUM(Sales[Quantity])</f>
        <v>9.6933876211446543E-4</v>
      </c>
    </row>
    <row r="635" spans="1:10">
      <c r="A635" t="s">
        <v>204</v>
      </c>
      <c r="B635" t="s">
        <v>202</v>
      </c>
      <c r="C635" t="s">
        <v>16</v>
      </c>
      <c r="D635">
        <v>2018</v>
      </c>
      <c r="E635">
        <v>469</v>
      </c>
      <c r="F635">
        <v>909</v>
      </c>
      <c r="G635">
        <v>568</v>
      </c>
      <c r="H635">
        <f>Sales[[#This Row],[Turnover]]-Sales[[#This Row],[Cost]]</f>
        <v>341</v>
      </c>
      <c r="I635" s="45">
        <f>Sales[[#This Row],[Turnover]]*1000/Sales[[#This Row],[Quantity]]</f>
        <v>1938.1663113006396</v>
      </c>
      <c r="J635" s="44">
        <f>Sales[[#This Row],[Quantity]]/SUM(Sales[Quantity])</f>
        <v>8.5134808882337881E-4</v>
      </c>
    </row>
    <row r="636" spans="1:10">
      <c r="A636" t="s">
        <v>204</v>
      </c>
      <c r="B636" t="s">
        <v>202</v>
      </c>
      <c r="C636" t="s">
        <v>14</v>
      </c>
      <c r="D636">
        <v>2018</v>
      </c>
      <c r="E636">
        <v>455</v>
      </c>
      <c r="F636">
        <v>894</v>
      </c>
      <c r="G636">
        <v>552</v>
      </c>
      <c r="H636">
        <f>Sales[[#This Row],[Turnover]]-Sales[[#This Row],[Cost]]</f>
        <v>342</v>
      </c>
      <c r="I636" s="45">
        <f>Sales[[#This Row],[Turnover]]*1000/Sales[[#This Row],[Quantity]]</f>
        <v>1964.8351648351647</v>
      </c>
      <c r="J636" s="44">
        <f>Sales[[#This Row],[Quantity]]/SUM(Sales[Quantity])</f>
        <v>8.2593471303760635E-4</v>
      </c>
    </row>
    <row r="637" spans="1:10">
      <c r="A637" t="s">
        <v>204</v>
      </c>
      <c r="B637" t="s">
        <v>202</v>
      </c>
      <c r="C637" t="s">
        <v>13</v>
      </c>
      <c r="D637">
        <v>2018</v>
      </c>
      <c r="E637">
        <v>512</v>
      </c>
      <c r="F637">
        <v>1004</v>
      </c>
      <c r="G637">
        <v>620</v>
      </c>
      <c r="H637">
        <f>Sales[[#This Row],[Turnover]]-Sales[[#This Row],[Cost]]</f>
        <v>384</v>
      </c>
      <c r="I637" s="45">
        <f>Sales[[#This Row],[Turnover]]*1000/Sales[[#This Row],[Quantity]]</f>
        <v>1960.9375</v>
      </c>
      <c r="J637" s="44">
        <f>Sales[[#This Row],[Quantity]]/SUM(Sales[Quantity])</f>
        <v>9.2940345730825157E-4</v>
      </c>
    </row>
    <row r="638" spans="1:10">
      <c r="A638" t="s">
        <v>204</v>
      </c>
      <c r="B638" t="s">
        <v>202</v>
      </c>
      <c r="C638" t="s">
        <v>11</v>
      </c>
      <c r="D638">
        <v>2018</v>
      </c>
      <c r="E638">
        <v>446</v>
      </c>
      <c r="F638">
        <v>866</v>
      </c>
      <c r="G638">
        <v>541</v>
      </c>
      <c r="H638">
        <f>Sales[[#This Row],[Turnover]]-Sales[[#This Row],[Cost]]</f>
        <v>325</v>
      </c>
      <c r="I638" s="45">
        <f>Sales[[#This Row],[Turnover]]*1000/Sales[[#This Row],[Quantity]]</f>
        <v>1941.7040358744396</v>
      </c>
      <c r="J638" s="44">
        <f>Sales[[#This Row],[Quantity]]/SUM(Sales[Quantity])</f>
        <v>8.0959754288960979E-4</v>
      </c>
    </row>
    <row r="639" spans="1:10">
      <c r="A639" t="s">
        <v>204</v>
      </c>
      <c r="B639" t="s">
        <v>202</v>
      </c>
      <c r="C639" t="s">
        <v>10</v>
      </c>
      <c r="D639">
        <v>2018</v>
      </c>
      <c r="E639">
        <v>439</v>
      </c>
      <c r="F639">
        <v>860</v>
      </c>
      <c r="G639">
        <v>531</v>
      </c>
      <c r="H639">
        <f>Sales[[#This Row],[Turnover]]-Sales[[#This Row],[Cost]]</f>
        <v>329</v>
      </c>
      <c r="I639" s="45">
        <f>Sales[[#This Row],[Turnover]]*1000/Sales[[#This Row],[Quantity]]</f>
        <v>1958.9977220956721</v>
      </c>
      <c r="J639" s="44">
        <f>Sales[[#This Row],[Quantity]]/SUM(Sales[Quantity])</f>
        <v>7.9689085499672345E-4</v>
      </c>
    </row>
    <row r="640" spans="1:10">
      <c r="A640" t="s">
        <v>204</v>
      </c>
      <c r="B640" t="s">
        <v>202</v>
      </c>
      <c r="C640" t="s">
        <v>9</v>
      </c>
      <c r="D640">
        <v>2018</v>
      </c>
      <c r="E640">
        <v>430</v>
      </c>
      <c r="F640">
        <v>847</v>
      </c>
      <c r="G640">
        <v>522</v>
      </c>
      <c r="H640">
        <f>Sales[[#This Row],[Turnover]]-Sales[[#This Row],[Cost]]</f>
        <v>325</v>
      </c>
      <c r="I640" s="45">
        <f>Sales[[#This Row],[Turnover]]*1000/Sales[[#This Row],[Quantity]]</f>
        <v>1969.7674418604652</v>
      </c>
      <c r="J640" s="44">
        <f>Sales[[#This Row],[Quantity]]/SUM(Sales[Quantity])</f>
        <v>7.805536848487269E-4</v>
      </c>
    </row>
    <row r="641" spans="1:10">
      <c r="A641" t="s">
        <v>204</v>
      </c>
      <c r="B641" t="s">
        <v>202</v>
      </c>
      <c r="C641" t="s">
        <v>8</v>
      </c>
      <c r="D641">
        <v>2018</v>
      </c>
      <c r="E641">
        <v>652</v>
      </c>
      <c r="F641">
        <v>982</v>
      </c>
      <c r="G641">
        <v>791</v>
      </c>
      <c r="H641">
        <f>Sales[[#This Row],[Turnover]]-Sales[[#This Row],[Cost]]</f>
        <v>191</v>
      </c>
      <c r="I641" s="45">
        <f>Sales[[#This Row],[Turnover]]*1000/Sales[[#This Row],[Quantity]]</f>
        <v>1506.1349693251534</v>
      </c>
      <c r="J641" s="44">
        <f>Sales[[#This Row],[Quantity]]/SUM(Sales[Quantity])</f>
        <v>1.1835372151659765E-3</v>
      </c>
    </row>
    <row r="642" spans="1:10">
      <c r="A642" t="s">
        <v>204</v>
      </c>
      <c r="B642" t="s">
        <v>202</v>
      </c>
      <c r="C642" t="s">
        <v>7</v>
      </c>
      <c r="D642">
        <v>2018</v>
      </c>
      <c r="E642">
        <v>599</v>
      </c>
      <c r="F642">
        <v>896</v>
      </c>
      <c r="G642">
        <v>726</v>
      </c>
      <c r="H642">
        <f>Sales[[#This Row],[Turnover]]-Sales[[#This Row],[Cost]]</f>
        <v>170</v>
      </c>
      <c r="I642" s="45">
        <f>Sales[[#This Row],[Turnover]]*1000/Sales[[#This Row],[Quantity]]</f>
        <v>1495.8263772954924</v>
      </c>
      <c r="J642" s="44">
        <f>Sales[[#This Row],[Quantity]]/SUM(Sales[Quantity])</f>
        <v>1.0873294354055521E-3</v>
      </c>
    </row>
    <row r="643" spans="1:10">
      <c r="A643" t="s">
        <v>204</v>
      </c>
      <c r="B643" t="s">
        <v>202</v>
      </c>
      <c r="C643" t="s">
        <v>6</v>
      </c>
      <c r="D643">
        <v>2018</v>
      </c>
      <c r="E643">
        <v>540</v>
      </c>
      <c r="F643">
        <v>811</v>
      </c>
      <c r="G643">
        <v>655</v>
      </c>
      <c r="H643">
        <f>Sales[[#This Row],[Turnover]]-Sales[[#This Row],[Cost]]</f>
        <v>156</v>
      </c>
      <c r="I643" s="45">
        <f>Sales[[#This Row],[Turnover]]*1000/Sales[[#This Row],[Quantity]]</f>
        <v>1501.851851851852</v>
      </c>
      <c r="J643" s="44">
        <f>Sales[[#This Row],[Quantity]]/SUM(Sales[Quantity])</f>
        <v>9.8023020887979661E-4</v>
      </c>
    </row>
    <row r="644" spans="1:10">
      <c r="A644" t="s">
        <v>204</v>
      </c>
      <c r="B644" t="s">
        <v>202</v>
      </c>
      <c r="C644" t="s">
        <v>5</v>
      </c>
      <c r="D644">
        <v>2018</v>
      </c>
      <c r="E644">
        <v>466</v>
      </c>
      <c r="F644">
        <v>706</v>
      </c>
      <c r="G644">
        <v>565</v>
      </c>
      <c r="H644">
        <f>Sales[[#This Row],[Turnover]]-Sales[[#This Row],[Cost]]</f>
        <v>141</v>
      </c>
      <c r="I644" s="45">
        <f>Sales[[#This Row],[Turnover]]*1000/Sales[[#This Row],[Quantity]]</f>
        <v>1515.0214592274679</v>
      </c>
      <c r="J644" s="44">
        <f>Sales[[#This Row],[Quantity]]/SUM(Sales[Quantity])</f>
        <v>8.4590236544071333E-4</v>
      </c>
    </row>
    <row r="645" spans="1:10">
      <c r="A645" t="s">
        <v>204</v>
      </c>
      <c r="B645" t="s">
        <v>202</v>
      </c>
      <c r="C645" t="s">
        <v>4</v>
      </c>
      <c r="D645">
        <v>2018</v>
      </c>
      <c r="E645">
        <v>417</v>
      </c>
      <c r="F645">
        <v>620</v>
      </c>
      <c r="G645">
        <v>505</v>
      </c>
      <c r="H645">
        <f>Sales[[#This Row],[Turnover]]-Sales[[#This Row],[Cost]]</f>
        <v>115</v>
      </c>
      <c r="I645" s="45">
        <f>Sales[[#This Row],[Turnover]]*1000/Sales[[#This Row],[Quantity]]</f>
        <v>1486.8105515587531</v>
      </c>
      <c r="J645" s="44">
        <f>Sales[[#This Row],[Quantity]]/SUM(Sales[Quantity])</f>
        <v>7.569555501905096E-4</v>
      </c>
    </row>
    <row r="646" spans="1:10">
      <c r="A646" t="s">
        <v>203</v>
      </c>
      <c r="B646" t="s">
        <v>202</v>
      </c>
      <c r="C646" t="s">
        <v>8</v>
      </c>
      <c r="D646">
        <v>2018</v>
      </c>
      <c r="E646">
        <v>254</v>
      </c>
      <c r="F646">
        <v>896</v>
      </c>
      <c r="G646">
        <v>308</v>
      </c>
      <c r="H646">
        <f>Sales[[#This Row],[Turnover]]-Sales[[#This Row],[Cost]]</f>
        <v>588</v>
      </c>
      <c r="I646" s="45">
        <f>Sales[[#This Row],[Turnover]]*1000/Sales[[#This Row],[Quantity]]</f>
        <v>3527.5590551181103</v>
      </c>
      <c r="J646" s="44">
        <f>Sales[[#This Row],[Quantity]]/SUM(Sales[Quantity])</f>
        <v>4.6107124639901541E-4</v>
      </c>
    </row>
    <row r="647" spans="1:10">
      <c r="A647" t="s">
        <v>203</v>
      </c>
      <c r="B647" t="s">
        <v>202</v>
      </c>
      <c r="C647" t="s">
        <v>7</v>
      </c>
      <c r="D647">
        <v>2018</v>
      </c>
      <c r="E647">
        <v>255</v>
      </c>
      <c r="F647">
        <v>901</v>
      </c>
      <c r="G647">
        <v>310</v>
      </c>
      <c r="H647">
        <f>Sales[[#This Row],[Turnover]]-Sales[[#This Row],[Cost]]</f>
        <v>591</v>
      </c>
      <c r="I647" s="45">
        <f>Sales[[#This Row],[Turnover]]*1000/Sales[[#This Row],[Quantity]]</f>
        <v>3533.3333333333335</v>
      </c>
      <c r="J647" s="44">
        <f>Sales[[#This Row],[Quantity]]/SUM(Sales[Quantity])</f>
        <v>4.6288648752657057E-4</v>
      </c>
    </row>
    <row r="648" spans="1:10">
      <c r="A648" t="s">
        <v>203</v>
      </c>
      <c r="B648" t="s">
        <v>202</v>
      </c>
      <c r="C648" t="s">
        <v>6</v>
      </c>
      <c r="D648">
        <v>2018</v>
      </c>
      <c r="E648">
        <v>243</v>
      </c>
      <c r="F648">
        <v>856</v>
      </c>
      <c r="G648">
        <v>295</v>
      </c>
      <c r="H648">
        <f>Sales[[#This Row],[Turnover]]-Sales[[#This Row],[Cost]]</f>
        <v>561</v>
      </c>
      <c r="I648" s="45">
        <f>Sales[[#This Row],[Turnover]]*1000/Sales[[#This Row],[Quantity]]</f>
        <v>3522.6337448559671</v>
      </c>
      <c r="J648" s="44">
        <f>Sales[[#This Row],[Quantity]]/SUM(Sales[Quantity])</f>
        <v>4.4110359399590843E-4</v>
      </c>
    </row>
    <row r="649" spans="1:10">
      <c r="A649" t="s">
        <v>203</v>
      </c>
      <c r="B649" t="s">
        <v>202</v>
      </c>
      <c r="C649" t="s">
        <v>5</v>
      </c>
      <c r="D649">
        <v>2018</v>
      </c>
      <c r="E649">
        <v>236</v>
      </c>
      <c r="F649">
        <v>824</v>
      </c>
      <c r="G649">
        <v>287</v>
      </c>
      <c r="H649">
        <f>Sales[[#This Row],[Turnover]]-Sales[[#This Row],[Cost]]</f>
        <v>537</v>
      </c>
      <c r="I649" s="45">
        <f>Sales[[#This Row],[Turnover]]*1000/Sales[[#This Row],[Quantity]]</f>
        <v>3491.5254237288136</v>
      </c>
      <c r="J649" s="44">
        <f>Sales[[#This Row],[Quantity]]/SUM(Sales[Quantity])</f>
        <v>4.283969061030222E-4</v>
      </c>
    </row>
    <row r="650" spans="1:10">
      <c r="A650" t="s">
        <v>203</v>
      </c>
      <c r="B650" t="s">
        <v>202</v>
      </c>
      <c r="C650" t="s">
        <v>4</v>
      </c>
      <c r="D650">
        <v>2018</v>
      </c>
      <c r="E650">
        <v>266</v>
      </c>
      <c r="F650">
        <v>922</v>
      </c>
      <c r="G650">
        <v>322</v>
      </c>
      <c r="H650">
        <f>Sales[[#This Row],[Turnover]]-Sales[[#This Row],[Cost]]</f>
        <v>600</v>
      </c>
      <c r="I650" s="45">
        <f>Sales[[#This Row],[Turnover]]*1000/Sales[[#This Row],[Quantity]]</f>
        <v>3466.1654135338345</v>
      </c>
      <c r="J650" s="44">
        <f>Sales[[#This Row],[Quantity]]/SUM(Sales[Quantity])</f>
        <v>4.8285413992967755E-4</v>
      </c>
    </row>
    <row r="651" spans="1:10">
      <c r="A651" t="s">
        <v>205</v>
      </c>
      <c r="B651" t="s">
        <v>202</v>
      </c>
      <c r="C651" t="s">
        <v>8</v>
      </c>
      <c r="D651">
        <v>2018</v>
      </c>
      <c r="E651">
        <v>157</v>
      </c>
      <c r="F651">
        <v>638</v>
      </c>
      <c r="G651">
        <v>224</v>
      </c>
      <c r="H651">
        <f>Sales[[#This Row],[Turnover]]-Sales[[#This Row],[Cost]]</f>
        <v>414</v>
      </c>
      <c r="I651" s="45">
        <f>Sales[[#This Row],[Turnover]]*1000/Sales[[#This Row],[Quantity]]</f>
        <v>4063.6942675159235</v>
      </c>
      <c r="J651" s="44">
        <f>Sales[[#This Row],[Quantity]]/SUM(Sales[Quantity])</f>
        <v>2.8499285702616306E-4</v>
      </c>
    </row>
    <row r="652" spans="1:10">
      <c r="A652" t="s">
        <v>205</v>
      </c>
      <c r="B652" t="s">
        <v>202</v>
      </c>
      <c r="C652" t="s">
        <v>7</v>
      </c>
      <c r="D652">
        <v>2018</v>
      </c>
      <c r="E652">
        <v>167</v>
      </c>
      <c r="F652">
        <v>689</v>
      </c>
      <c r="G652">
        <v>239</v>
      </c>
      <c r="H652">
        <f>Sales[[#This Row],[Turnover]]-Sales[[#This Row],[Cost]]</f>
        <v>450</v>
      </c>
      <c r="I652" s="45">
        <f>Sales[[#This Row],[Turnover]]*1000/Sales[[#This Row],[Quantity]]</f>
        <v>4125.7485029940117</v>
      </c>
      <c r="J652" s="44">
        <f>Sales[[#This Row],[Quantity]]/SUM(Sales[Quantity])</f>
        <v>3.0314526830171488E-4</v>
      </c>
    </row>
    <row r="653" spans="1:10">
      <c r="A653" t="s">
        <v>205</v>
      </c>
      <c r="B653" t="s">
        <v>202</v>
      </c>
      <c r="C653" t="s">
        <v>6</v>
      </c>
      <c r="D653">
        <v>2018</v>
      </c>
      <c r="E653">
        <v>166</v>
      </c>
      <c r="F653">
        <v>673</v>
      </c>
      <c r="G653">
        <v>237</v>
      </c>
      <c r="H653">
        <f>Sales[[#This Row],[Turnover]]-Sales[[#This Row],[Cost]]</f>
        <v>436</v>
      </c>
      <c r="I653" s="45">
        <f>Sales[[#This Row],[Turnover]]*1000/Sales[[#This Row],[Quantity]]</f>
        <v>4054.2168674698796</v>
      </c>
      <c r="J653" s="44">
        <f>Sales[[#This Row],[Quantity]]/SUM(Sales[Quantity])</f>
        <v>3.0133002717415967E-4</v>
      </c>
    </row>
    <row r="654" spans="1:10">
      <c r="A654" t="s">
        <v>205</v>
      </c>
      <c r="B654" t="s">
        <v>202</v>
      </c>
      <c r="C654" t="s">
        <v>5</v>
      </c>
      <c r="D654">
        <v>2018</v>
      </c>
      <c r="E654">
        <v>156</v>
      </c>
      <c r="F654">
        <v>634</v>
      </c>
      <c r="G654">
        <v>223</v>
      </c>
      <c r="H654">
        <f>Sales[[#This Row],[Turnover]]-Sales[[#This Row],[Cost]]</f>
        <v>411</v>
      </c>
      <c r="I654" s="45">
        <f>Sales[[#This Row],[Turnover]]*1000/Sales[[#This Row],[Quantity]]</f>
        <v>4064.102564102564</v>
      </c>
      <c r="J654" s="44">
        <f>Sales[[#This Row],[Quantity]]/SUM(Sales[Quantity])</f>
        <v>2.831776158986079E-4</v>
      </c>
    </row>
    <row r="655" spans="1:10">
      <c r="A655" t="s">
        <v>205</v>
      </c>
      <c r="B655" t="s">
        <v>202</v>
      </c>
      <c r="C655" t="s">
        <v>4</v>
      </c>
      <c r="D655">
        <v>2018</v>
      </c>
      <c r="E655">
        <v>192</v>
      </c>
      <c r="F655">
        <v>792</v>
      </c>
      <c r="G655">
        <v>275</v>
      </c>
      <c r="H655">
        <f>Sales[[#This Row],[Turnover]]-Sales[[#This Row],[Cost]]</f>
        <v>517</v>
      </c>
      <c r="I655" s="45">
        <f>Sales[[#This Row],[Turnover]]*1000/Sales[[#This Row],[Quantity]]</f>
        <v>4125</v>
      </c>
      <c r="J655" s="44">
        <f>Sales[[#This Row],[Quantity]]/SUM(Sales[Quantity])</f>
        <v>3.4852629649059433E-4</v>
      </c>
    </row>
    <row r="656" spans="1:10">
      <c r="A656" t="s">
        <v>207</v>
      </c>
      <c r="B656" t="s">
        <v>202</v>
      </c>
      <c r="C656" t="s">
        <v>18</v>
      </c>
      <c r="D656">
        <v>2019</v>
      </c>
      <c r="E656">
        <v>678</v>
      </c>
      <c r="F656">
        <v>474</v>
      </c>
      <c r="G656">
        <v>395</v>
      </c>
      <c r="H656">
        <f>Sales[[#This Row],[Turnover]]-Sales[[#This Row],[Cost]]</f>
        <v>79</v>
      </c>
      <c r="I656" s="45">
        <f>Sales[[#This Row],[Turnover]]*1000/Sales[[#This Row],[Quantity]]</f>
        <v>699.11504424778764</v>
      </c>
      <c r="J656" s="44">
        <f>Sales[[#This Row],[Quantity]]/SUM(Sales[Quantity])</f>
        <v>1.2307334844824111E-3</v>
      </c>
    </row>
    <row r="657" spans="1:10">
      <c r="A657" t="s">
        <v>207</v>
      </c>
      <c r="B657" t="s">
        <v>202</v>
      </c>
      <c r="C657" t="s">
        <v>16</v>
      </c>
      <c r="D657">
        <v>2019</v>
      </c>
      <c r="E657">
        <v>597</v>
      </c>
      <c r="F657">
        <v>418</v>
      </c>
      <c r="G657">
        <v>347</v>
      </c>
      <c r="H657">
        <f>Sales[[#This Row],[Turnover]]-Sales[[#This Row],[Cost]]</f>
        <v>71</v>
      </c>
      <c r="I657" s="45">
        <f>Sales[[#This Row],[Turnover]]*1000/Sales[[#This Row],[Quantity]]</f>
        <v>700.16750418760466</v>
      </c>
      <c r="J657" s="44">
        <f>Sales[[#This Row],[Quantity]]/SUM(Sales[Quantity])</f>
        <v>1.0836989531504417E-3</v>
      </c>
    </row>
    <row r="658" spans="1:10">
      <c r="A658" t="s">
        <v>207</v>
      </c>
      <c r="B658" t="s">
        <v>202</v>
      </c>
      <c r="C658" t="s">
        <v>14</v>
      </c>
      <c r="D658">
        <v>2019</v>
      </c>
      <c r="E658">
        <v>570</v>
      </c>
      <c r="F658">
        <v>398</v>
      </c>
      <c r="G658">
        <v>331</v>
      </c>
      <c r="H658">
        <f>Sales[[#This Row],[Turnover]]-Sales[[#This Row],[Cost]]</f>
        <v>67</v>
      </c>
      <c r="I658" s="45">
        <f>Sales[[#This Row],[Turnover]]*1000/Sales[[#This Row],[Quantity]]</f>
        <v>698.24561403508767</v>
      </c>
      <c r="J658" s="44">
        <f>Sales[[#This Row],[Quantity]]/SUM(Sales[Quantity])</f>
        <v>1.0346874427064519E-3</v>
      </c>
    </row>
    <row r="659" spans="1:10">
      <c r="A659" t="s">
        <v>207</v>
      </c>
      <c r="B659" t="s">
        <v>202</v>
      </c>
      <c r="C659" t="s">
        <v>13</v>
      </c>
      <c r="D659">
        <v>2019</v>
      </c>
      <c r="E659">
        <v>542</v>
      </c>
      <c r="F659">
        <v>376</v>
      </c>
      <c r="G659">
        <v>315</v>
      </c>
      <c r="H659">
        <f>Sales[[#This Row],[Turnover]]-Sales[[#This Row],[Cost]]</f>
        <v>61</v>
      </c>
      <c r="I659" s="45">
        <f>Sales[[#This Row],[Turnover]]*1000/Sales[[#This Row],[Quantity]]</f>
        <v>693.72693726937268</v>
      </c>
      <c r="J659" s="44">
        <f>Sales[[#This Row],[Quantity]]/SUM(Sales[Quantity])</f>
        <v>9.8386069113490693E-4</v>
      </c>
    </row>
    <row r="660" spans="1:10">
      <c r="A660" t="s">
        <v>207</v>
      </c>
      <c r="B660" t="s">
        <v>202</v>
      </c>
      <c r="C660" t="s">
        <v>11</v>
      </c>
      <c r="D660">
        <v>2019</v>
      </c>
      <c r="E660">
        <v>445</v>
      </c>
      <c r="F660">
        <v>311</v>
      </c>
      <c r="G660">
        <v>259</v>
      </c>
      <c r="H660">
        <f>Sales[[#This Row],[Turnover]]-Sales[[#This Row],[Cost]]</f>
        <v>52</v>
      </c>
      <c r="I660" s="45">
        <f>Sales[[#This Row],[Turnover]]*1000/Sales[[#This Row],[Quantity]]</f>
        <v>698.87640449438197</v>
      </c>
      <c r="J660" s="44">
        <f>Sales[[#This Row],[Quantity]]/SUM(Sales[Quantity])</f>
        <v>8.0778230176205452E-4</v>
      </c>
    </row>
    <row r="661" spans="1:10">
      <c r="A661" t="s">
        <v>207</v>
      </c>
      <c r="B661" t="s">
        <v>202</v>
      </c>
      <c r="C661" t="s">
        <v>10</v>
      </c>
      <c r="D661">
        <v>2019</v>
      </c>
      <c r="E661">
        <v>554</v>
      </c>
      <c r="F661">
        <v>329</v>
      </c>
      <c r="G661">
        <v>322</v>
      </c>
      <c r="H661">
        <f>Sales[[#This Row],[Turnover]]-Sales[[#This Row],[Cost]]</f>
        <v>7</v>
      </c>
      <c r="I661" s="45">
        <f>Sales[[#This Row],[Turnover]]*1000/Sales[[#This Row],[Quantity]]</f>
        <v>593.8628158844765</v>
      </c>
      <c r="J661" s="44">
        <f>Sales[[#This Row],[Quantity]]/SUM(Sales[Quantity])</f>
        <v>1.0056435846655691E-3</v>
      </c>
    </row>
    <row r="662" spans="1:10">
      <c r="A662" t="s">
        <v>207</v>
      </c>
      <c r="B662" t="s">
        <v>202</v>
      </c>
      <c r="C662" t="s">
        <v>9</v>
      </c>
      <c r="D662">
        <v>2019</v>
      </c>
      <c r="E662">
        <v>550</v>
      </c>
      <c r="F662">
        <v>332</v>
      </c>
      <c r="G662">
        <v>320</v>
      </c>
      <c r="H662">
        <f>Sales[[#This Row],[Turnover]]-Sales[[#This Row],[Cost]]</f>
        <v>12</v>
      </c>
      <c r="I662" s="45">
        <f>Sales[[#This Row],[Turnover]]*1000/Sales[[#This Row],[Quantity]]</f>
        <v>603.63636363636363</v>
      </c>
      <c r="J662" s="44">
        <f>Sales[[#This Row],[Quantity]]/SUM(Sales[Quantity])</f>
        <v>9.9838262015534843E-4</v>
      </c>
    </row>
    <row r="663" spans="1:10">
      <c r="A663" t="s">
        <v>207</v>
      </c>
      <c r="B663" t="s">
        <v>202</v>
      </c>
      <c r="C663" t="s">
        <v>8</v>
      </c>
      <c r="D663">
        <v>2019</v>
      </c>
      <c r="E663">
        <v>431</v>
      </c>
      <c r="F663">
        <v>259</v>
      </c>
      <c r="G663">
        <v>251</v>
      </c>
      <c r="H663">
        <f>Sales[[#This Row],[Turnover]]-Sales[[#This Row],[Cost]]</f>
        <v>8</v>
      </c>
      <c r="I663" s="45">
        <f>Sales[[#This Row],[Turnover]]*1000/Sales[[#This Row],[Quantity]]</f>
        <v>600.92807424593968</v>
      </c>
      <c r="J663" s="44">
        <f>Sales[[#This Row],[Quantity]]/SUM(Sales[Quantity])</f>
        <v>7.8236892597628206E-4</v>
      </c>
    </row>
    <row r="664" spans="1:10">
      <c r="A664" t="s">
        <v>207</v>
      </c>
      <c r="B664" t="s">
        <v>202</v>
      </c>
      <c r="C664" t="s">
        <v>7</v>
      </c>
      <c r="D664">
        <v>2019</v>
      </c>
      <c r="E664">
        <v>381</v>
      </c>
      <c r="F664">
        <v>229</v>
      </c>
      <c r="G664">
        <v>222</v>
      </c>
      <c r="H664">
        <f>Sales[[#This Row],[Turnover]]-Sales[[#This Row],[Cost]]</f>
        <v>7</v>
      </c>
      <c r="I664" s="45">
        <f>Sales[[#This Row],[Turnover]]*1000/Sales[[#This Row],[Quantity]]</f>
        <v>601.04986876640419</v>
      </c>
      <c r="J664" s="44">
        <f>Sales[[#This Row],[Quantity]]/SUM(Sales[Quantity])</f>
        <v>6.9160686959852317E-4</v>
      </c>
    </row>
    <row r="665" spans="1:10">
      <c r="A665" t="s">
        <v>207</v>
      </c>
      <c r="B665" t="s">
        <v>202</v>
      </c>
      <c r="C665" t="s">
        <v>6</v>
      </c>
      <c r="D665">
        <v>2019</v>
      </c>
      <c r="E665">
        <v>491</v>
      </c>
      <c r="F665">
        <v>296</v>
      </c>
      <c r="G665">
        <v>286</v>
      </c>
      <c r="H665">
        <f>Sales[[#This Row],[Turnover]]-Sales[[#This Row],[Cost]]</f>
        <v>10</v>
      </c>
      <c r="I665" s="45">
        <f>Sales[[#This Row],[Turnover]]*1000/Sales[[#This Row],[Quantity]]</f>
        <v>602.85132382892061</v>
      </c>
      <c r="J665" s="44">
        <f>Sales[[#This Row],[Quantity]]/SUM(Sales[Quantity])</f>
        <v>8.9128339362959277E-4</v>
      </c>
    </row>
    <row r="666" spans="1:10">
      <c r="A666" t="s">
        <v>207</v>
      </c>
      <c r="B666" t="s">
        <v>202</v>
      </c>
      <c r="C666" t="s">
        <v>5</v>
      </c>
      <c r="D666">
        <v>2019</v>
      </c>
      <c r="E666">
        <v>438</v>
      </c>
      <c r="F666">
        <v>265</v>
      </c>
      <c r="G666">
        <v>255</v>
      </c>
      <c r="H666">
        <f>Sales[[#This Row],[Turnover]]-Sales[[#This Row],[Cost]]</f>
        <v>10</v>
      </c>
      <c r="I666" s="45">
        <f>Sales[[#This Row],[Turnover]]*1000/Sales[[#This Row],[Quantity]]</f>
        <v>605.02283105022832</v>
      </c>
      <c r="J666" s="44">
        <f>Sales[[#This Row],[Quantity]]/SUM(Sales[Quantity])</f>
        <v>7.9507561386916829E-4</v>
      </c>
    </row>
    <row r="667" spans="1:10">
      <c r="A667" t="s">
        <v>207</v>
      </c>
      <c r="B667" t="s">
        <v>202</v>
      </c>
      <c r="C667" t="s">
        <v>4</v>
      </c>
      <c r="D667">
        <v>2019</v>
      </c>
      <c r="E667">
        <v>462</v>
      </c>
      <c r="F667">
        <v>280</v>
      </c>
      <c r="G667">
        <v>269</v>
      </c>
      <c r="H667">
        <f>Sales[[#This Row],[Turnover]]-Sales[[#This Row],[Cost]]</f>
        <v>11</v>
      </c>
      <c r="I667" s="45">
        <f>Sales[[#This Row],[Turnover]]*1000/Sales[[#This Row],[Quantity]]</f>
        <v>606.06060606060601</v>
      </c>
      <c r="J667" s="44">
        <f>Sales[[#This Row],[Quantity]]/SUM(Sales[Quantity])</f>
        <v>8.3864140093049258E-4</v>
      </c>
    </row>
    <row r="668" spans="1:10">
      <c r="A668" t="s">
        <v>206</v>
      </c>
      <c r="B668" t="s">
        <v>202</v>
      </c>
      <c r="C668" t="s">
        <v>18</v>
      </c>
      <c r="D668">
        <v>2019</v>
      </c>
      <c r="E668">
        <v>431</v>
      </c>
      <c r="F668">
        <v>342</v>
      </c>
      <c r="G668">
        <v>259</v>
      </c>
      <c r="H668">
        <f>Sales[[#This Row],[Turnover]]-Sales[[#This Row],[Cost]]</f>
        <v>83</v>
      </c>
      <c r="I668" s="45">
        <f>Sales[[#This Row],[Turnover]]*1000/Sales[[#This Row],[Quantity]]</f>
        <v>793.50348027842233</v>
      </c>
      <c r="J668" s="44">
        <f>Sales[[#This Row],[Quantity]]/SUM(Sales[Quantity])</f>
        <v>7.8236892597628206E-4</v>
      </c>
    </row>
    <row r="669" spans="1:10">
      <c r="A669" t="s">
        <v>206</v>
      </c>
      <c r="B669" t="s">
        <v>202</v>
      </c>
      <c r="C669" t="s">
        <v>16</v>
      </c>
      <c r="D669">
        <v>2019</v>
      </c>
      <c r="E669">
        <v>412</v>
      </c>
      <c r="F669">
        <v>329</v>
      </c>
      <c r="G669">
        <v>248</v>
      </c>
      <c r="H669">
        <f>Sales[[#This Row],[Turnover]]-Sales[[#This Row],[Cost]]</f>
        <v>81</v>
      </c>
      <c r="I669" s="45">
        <f>Sales[[#This Row],[Turnover]]*1000/Sales[[#This Row],[Quantity]]</f>
        <v>798.54368932038835</v>
      </c>
      <c r="J669" s="44">
        <f>Sales[[#This Row],[Quantity]]/SUM(Sales[Quantity])</f>
        <v>7.4787934455273369E-4</v>
      </c>
    </row>
    <row r="670" spans="1:10">
      <c r="A670" t="s">
        <v>206</v>
      </c>
      <c r="B670" t="s">
        <v>202</v>
      </c>
      <c r="C670" t="s">
        <v>14</v>
      </c>
      <c r="D670">
        <v>2019</v>
      </c>
      <c r="E670">
        <v>361</v>
      </c>
      <c r="F670">
        <v>289</v>
      </c>
      <c r="G670">
        <v>217</v>
      </c>
      <c r="H670">
        <f>Sales[[#This Row],[Turnover]]-Sales[[#This Row],[Cost]]</f>
        <v>72</v>
      </c>
      <c r="I670" s="45">
        <f>Sales[[#This Row],[Turnover]]*1000/Sales[[#This Row],[Quantity]]</f>
        <v>800.5540166204986</v>
      </c>
      <c r="J670" s="44">
        <f>Sales[[#This Row],[Quantity]]/SUM(Sales[Quantity])</f>
        <v>6.5530204704741953E-4</v>
      </c>
    </row>
    <row r="671" spans="1:10">
      <c r="A671" t="s">
        <v>206</v>
      </c>
      <c r="B671" t="s">
        <v>202</v>
      </c>
      <c r="C671" t="s">
        <v>13</v>
      </c>
      <c r="D671">
        <v>2019</v>
      </c>
      <c r="E671">
        <v>380</v>
      </c>
      <c r="F671">
        <v>303</v>
      </c>
      <c r="G671">
        <v>229</v>
      </c>
      <c r="H671">
        <f>Sales[[#This Row],[Turnover]]-Sales[[#This Row],[Cost]]</f>
        <v>74</v>
      </c>
      <c r="I671" s="45">
        <f>Sales[[#This Row],[Turnover]]*1000/Sales[[#This Row],[Quantity]]</f>
        <v>797.36842105263156</v>
      </c>
      <c r="J671" s="44">
        <f>Sales[[#This Row],[Quantity]]/SUM(Sales[Quantity])</f>
        <v>6.897916284709679E-4</v>
      </c>
    </row>
    <row r="672" spans="1:10">
      <c r="A672" t="s">
        <v>206</v>
      </c>
      <c r="B672" t="s">
        <v>202</v>
      </c>
      <c r="C672" t="s">
        <v>11</v>
      </c>
      <c r="D672">
        <v>2019</v>
      </c>
      <c r="E672">
        <v>333</v>
      </c>
      <c r="F672">
        <v>265</v>
      </c>
      <c r="G672">
        <v>200</v>
      </c>
      <c r="H672">
        <f>Sales[[#This Row],[Turnover]]-Sales[[#This Row],[Cost]]</f>
        <v>65</v>
      </c>
      <c r="I672" s="45">
        <f>Sales[[#This Row],[Turnover]]*1000/Sales[[#This Row],[Quantity]]</f>
        <v>795.79579579579581</v>
      </c>
      <c r="J672" s="44">
        <f>Sales[[#This Row],[Quantity]]/SUM(Sales[Quantity])</f>
        <v>6.044752954758745E-4</v>
      </c>
    </row>
    <row r="673" spans="1:10">
      <c r="A673" t="s">
        <v>206</v>
      </c>
      <c r="B673" t="s">
        <v>202</v>
      </c>
      <c r="C673" t="s">
        <v>10</v>
      </c>
      <c r="D673">
        <v>2019</v>
      </c>
      <c r="E673">
        <v>452</v>
      </c>
      <c r="F673">
        <v>318</v>
      </c>
      <c r="G673">
        <v>272</v>
      </c>
      <c r="H673">
        <f>Sales[[#This Row],[Turnover]]-Sales[[#This Row],[Cost]]</f>
        <v>46</v>
      </c>
      <c r="I673" s="45">
        <f>Sales[[#This Row],[Turnover]]*1000/Sales[[#This Row],[Quantity]]</f>
        <v>703.53982300884957</v>
      </c>
      <c r="J673" s="44">
        <f>Sales[[#This Row],[Quantity]]/SUM(Sales[Quantity])</f>
        <v>8.2048898965494086E-4</v>
      </c>
    </row>
    <row r="674" spans="1:10">
      <c r="A674" t="s">
        <v>206</v>
      </c>
      <c r="B674" t="s">
        <v>202</v>
      </c>
      <c r="C674" t="s">
        <v>9</v>
      </c>
      <c r="D674">
        <v>2019</v>
      </c>
      <c r="E674">
        <v>414</v>
      </c>
      <c r="F674">
        <v>289</v>
      </c>
      <c r="G674">
        <v>249</v>
      </c>
      <c r="H674">
        <f>Sales[[#This Row],[Turnover]]-Sales[[#This Row],[Cost]]</f>
        <v>40</v>
      </c>
      <c r="I674" s="45">
        <f>Sales[[#This Row],[Turnover]]*1000/Sales[[#This Row],[Quantity]]</f>
        <v>698.06763285024158</v>
      </c>
      <c r="J674" s="44">
        <f>Sales[[#This Row],[Quantity]]/SUM(Sales[Quantity])</f>
        <v>7.5150982680784401E-4</v>
      </c>
    </row>
    <row r="675" spans="1:10">
      <c r="A675" t="s">
        <v>206</v>
      </c>
      <c r="B675" t="s">
        <v>202</v>
      </c>
      <c r="C675" t="s">
        <v>8</v>
      </c>
      <c r="D675">
        <v>2019</v>
      </c>
      <c r="E675">
        <v>422</v>
      </c>
      <c r="F675">
        <v>294</v>
      </c>
      <c r="G675">
        <v>254</v>
      </c>
      <c r="H675">
        <f>Sales[[#This Row],[Turnover]]-Sales[[#This Row],[Cost]]</f>
        <v>40</v>
      </c>
      <c r="I675" s="45">
        <f>Sales[[#This Row],[Turnover]]*1000/Sales[[#This Row],[Quantity]]</f>
        <v>696.6824644549763</v>
      </c>
      <c r="J675" s="44">
        <f>Sales[[#This Row],[Quantity]]/SUM(Sales[Quantity])</f>
        <v>7.660317558282854E-4</v>
      </c>
    </row>
    <row r="676" spans="1:10">
      <c r="A676" t="s">
        <v>206</v>
      </c>
      <c r="B676" t="s">
        <v>202</v>
      </c>
      <c r="C676" t="s">
        <v>7</v>
      </c>
      <c r="D676">
        <v>2019</v>
      </c>
      <c r="E676">
        <v>397</v>
      </c>
      <c r="F676">
        <v>277</v>
      </c>
      <c r="G676">
        <v>239</v>
      </c>
      <c r="H676">
        <f>Sales[[#This Row],[Turnover]]-Sales[[#This Row],[Cost]]</f>
        <v>38</v>
      </c>
      <c r="I676" s="45">
        <f>Sales[[#This Row],[Turnover]]*1000/Sales[[#This Row],[Quantity]]</f>
        <v>697.73299748110833</v>
      </c>
      <c r="J676" s="44">
        <f>Sales[[#This Row],[Quantity]]/SUM(Sales[Quantity])</f>
        <v>7.2065072763940596E-4</v>
      </c>
    </row>
    <row r="677" spans="1:10">
      <c r="A677" t="s">
        <v>206</v>
      </c>
      <c r="B677" t="s">
        <v>202</v>
      </c>
      <c r="C677" t="s">
        <v>6</v>
      </c>
      <c r="D677">
        <v>2019</v>
      </c>
      <c r="E677">
        <v>439</v>
      </c>
      <c r="F677">
        <v>305</v>
      </c>
      <c r="G677">
        <v>264</v>
      </c>
      <c r="H677">
        <f>Sales[[#This Row],[Turnover]]-Sales[[#This Row],[Cost]]</f>
        <v>41</v>
      </c>
      <c r="I677" s="45">
        <f>Sales[[#This Row],[Turnover]]*1000/Sales[[#This Row],[Quantity]]</f>
        <v>694.76082004555803</v>
      </c>
      <c r="J677" s="44">
        <f>Sales[[#This Row],[Quantity]]/SUM(Sales[Quantity])</f>
        <v>7.9689085499672345E-4</v>
      </c>
    </row>
    <row r="678" spans="1:10">
      <c r="A678" t="s">
        <v>206</v>
      </c>
      <c r="B678" t="s">
        <v>202</v>
      </c>
      <c r="C678" t="s">
        <v>5</v>
      </c>
      <c r="D678">
        <v>2019</v>
      </c>
      <c r="E678">
        <v>425</v>
      </c>
      <c r="F678">
        <v>295</v>
      </c>
      <c r="G678">
        <v>256</v>
      </c>
      <c r="H678">
        <f>Sales[[#This Row],[Turnover]]-Sales[[#This Row],[Cost]]</f>
        <v>39</v>
      </c>
      <c r="I678" s="45">
        <f>Sales[[#This Row],[Turnover]]*1000/Sales[[#This Row],[Quantity]]</f>
        <v>694.11764705882354</v>
      </c>
      <c r="J678" s="44">
        <f>Sales[[#This Row],[Quantity]]/SUM(Sales[Quantity])</f>
        <v>7.7147747921095099E-4</v>
      </c>
    </row>
    <row r="679" spans="1:10">
      <c r="A679" t="s">
        <v>206</v>
      </c>
      <c r="B679" t="s">
        <v>202</v>
      </c>
      <c r="C679" t="s">
        <v>4</v>
      </c>
      <c r="D679">
        <v>2019</v>
      </c>
      <c r="E679">
        <v>355</v>
      </c>
      <c r="F679">
        <v>247</v>
      </c>
      <c r="G679">
        <v>214</v>
      </c>
      <c r="H679">
        <f>Sales[[#This Row],[Turnover]]-Sales[[#This Row],[Cost]]</f>
        <v>33</v>
      </c>
      <c r="I679" s="45">
        <f>Sales[[#This Row],[Turnover]]*1000/Sales[[#This Row],[Quantity]]</f>
        <v>695.77464788732391</v>
      </c>
      <c r="J679" s="44">
        <f>Sales[[#This Row],[Quantity]]/SUM(Sales[Quantity])</f>
        <v>6.4441060028208846E-4</v>
      </c>
    </row>
    <row r="680" spans="1:10">
      <c r="A680" t="s">
        <v>204</v>
      </c>
      <c r="B680" t="s">
        <v>202</v>
      </c>
      <c r="C680" t="s">
        <v>18</v>
      </c>
      <c r="D680">
        <v>2019</v>
      </c>
      <c r="E680">
        <v>412</v>
      </c>
      <c r="F680">
        <v>616</v>
      </c>
      <c r="G680">
        <v>499</v>
      </c>
      <c r="H680">
        <f>Sales[[#This Row],[Turnover]]-Sales[[#This Row],[Cost]]</f>
        <v>117</v>
      </c>
      <c r="I680" s="45">
        <f>Sales[[#This Row],[Turnover]]*1000/Sales[[#This Row],[Quantity]]</f>
        <v>1495.1456310679612</v>
      </c>
      <c r="J680" s="44">
        <f>Sales[[#This Row],[Quantity]]/SUM(Sales[Quantity])</f>
        <v>7.4787934455273369E-4</v>
      </c>
    </row>
    <row r="681" spans="1:10">
      <c r="A681" t="s">
        <v>204</v>
      </c>
      <c r="B681" t="s">
        <v>202</v>
      </c>
      <c r="C681" t="s">
        <v>16</v>
      </c>
      <c r="D681">
        <v>2019</v>
      </c>
      <c r="E681">
        <v>309</v>
      </c>
      <c r="F681">
        <v>465</v>
      </c>
      <c r="G681">
        <v>374</v>
      </c>
      <c r="H681">
        <f>Sales[[#This Row],[Turnover]]-Sales[[#This Row],[Cost]]</f>
        <v>91</v>
      </c>
      <c r="I681" s="45">
        <f>Sales[[#This Row],[Turnover]]*1000/Sales[[#This Row],[Quantity]]</f>
        <v>1504.8543689320388</v>
      </c>
      <c r="J681" s="44">
        <f>Sales[[#This Row],[Quantity]]/SUM(Sales[Quantity])</f>
        <v>5.6090950841455021E-4</v>
      </c>
    </row>
    <row r="682" spans="1:10">
      <c r="A682" t="s">
        <v>204</v>
      </c>
      <c r="B682" t="s">
        <v>202</v>
      </c>
      <c r="C682" t="s">
        <v>14</v>
      </c>
      <c r="D682">
        <v>2019</v>
      </c>
      <c r="E682">
        <v>272</v>
      </c>
      <c r="F682">
        <v>405</v>
      </c>
      <c r="G682">
        <v>330</v>
      </c>
      <c r="H682">
        <f>Sales[[#This Row],[Turnover]]-Sales[[#This Row],[Cost]]</f>
        <v>75</v>
      </c>
      <c r="I682" s="45">
        <f>Sales[[#This Row],[Turnover]]*1000/Sales[[#This Row],[Quantity]]</f>
        <v>1488.9705882352941</v>
      </c>
      <c r="J682" s="44">
        <f>Sales[[#This Row],[Quantity]]/SUM(Sales[Quantity])</f>
        <v>4.9374558669500863E-4</v>
      </c>
    </row>
    <row r="683" spans="1:10">
      <c r="A683" t="s">
        <v>204</v>
      </c>
      <c r="B683" t="s">
        <v>202</v>
      </c>
      <c r="C683" t="s">
        <v>13</v>
      </c>
      <c r="D683">
        <v>2019</v>
      </c>
      <c r="E683">
        <v>245</v>
      </c>
      <c r="F683">
        <v>369</v>
      </c>
      <c r="G683">
        <v>297</v>
      </c>
      <c r="H683">
        <f>Sales[[#This Row],[Turnover]]-Sales[[#This Row],[Cost]]</f>
        <v>72</v>
      </c>
      <c r="I683" s="45">
        <f>Sales[[#This Row],[Turnover]]*1000/Sales[[#This Row],[Quantity]]</f>
        <v>1506.1224489795918</v>
      </c>
      <c r="J683" s="44">
        <f>Sales[[#This Row],[Quantity]]/SUM(Sales[Quantity])</f>
        <v>4.4473407625101881E-4</v>
      </c>
    </row>
    <row r="684" spans="1:10">
      <c r="A684" t="s">
        <v>204</v>
      </c>
      <c r="B684" t="s">
        <v>202</v>
      </c>
      <c r="C684" t="s">
        <v>11</v>
      </c>
      <c r="D684">
        <v>2019</v>
      </c>
      <c r="E684">
        <v>261</v>
      </c>
      <c r="F684">
        <v>391</v>
      </c>
      <c r="G684">
        <v>316</v>
      </c>
      <c r="H684">
        <f>Sales[[#This Row],[Turnover]]-Sales[[#This Row],[Cost]]</f>
        <v>75</v>
      </c>
      <c r="I684" s="45">
        <f>Sales[[#This Row],[Turnover]]*1000/Sales[[#This Row],[Quantity]]</f>
        <v>1498.0842911877394</v>
      </c>
      <c r="J684" s="44">
        <f>Sales[[#This Row],[Quantity]]/SUM(Sales[Quantity])</f>
        <v>4.7377793429190164E-4</v>
      </c>
    </row>
    <row r="685" spans="1:10">
      <c r="A685" t="s">
        <v>204</v>
      </c>
      <c r="B685" t="s">
        <v>202</v>
      </c>
      <c r="C685" t="s">
        <v>10</v>
      </c>
      <c r="D685">
        <v>2019</v>
      </c>
      <c r="E685">
        <v>234</v>
      </c>
      <c r="F685">
        <v>352</v>
      </c>
      <c r="G685">
        <v>283</v>
      </c>
      <c r="H685">
        <f>Sales[[#This Row],[Turnover]]-Sales[[#This Row],[Cost]]</f>
        <v>69</v>
      </c>
      <c r="I685" s="45">
        <f>Sales[[#This Row],[Turnover]]*1000/Sales[[#This Row],[Quantity]]</f>
        <v>1504.2735042735044</v>
      </c>
      <c r="J685" s="44">
        <f>Sales[[#This Row],[Quantity]]/SUM(Sales[Quantity])</f>
        <v>4.2476642384791182E-4</v>
      </c>
    </row>
    <row r="686" spans="1:10">
      <c r="A686" t="s">
        <v>204</v>
      </c>
      <c r="B686" t="s">
        <v>202</v>
      </c>
      <c r="C686" t="s">
        <v>9</v>
      </c>
      <c r="D686">
        <v>2019</v>
      </c>
      <c r="E686">
        <v>221</v>
      </c>
      <c r="F686">
        <v>329</v>
      </c>
      <c r="G686">
        <v>268</v>
      </c>
      <c r="H686">
        <f>Sales[[#This Row],[Turnover]]-Sales[[#This Row],[Cost]]</f>
        <v>61</v>
      </c>
      <c r="I686" s="45">
        <f>Sales[[#This Row],[Turnover]]*1000/Sales[[#This Row],[Quantity]]</f>
        <v>1488.6877828054298</v>
      </c>
      <c r="J686" s="44">
        <f>Sales[[#This Row],[Quantity]]/SUM(Sales[Quantity])</f>
        <v>4.0116828918969452E-4</v>
      </c>
    </row>
    <row r="687" spans="1:10">
      <c r="A687" t="s">
        <v>203</v>
      </c>
      <c r="B687" t="s">
        <v>202</v>
      </c>
      <c r="C687" t="s">
        <v>18</v>
      </c>
      <c r="D687">
        <v>2019</v>
      </c>
      <c r="E687">
        <v>220</v>
      </c>
      <c r="F687">
        <v>773</v>
      </c>
      <c r="G687">
        <v>267</v>
      </c>
      <c r="H687">
        <f>Sales[[#This Row],[Turnover]]-Sales[[#This Row],[Cost]]</f>
        <v>506</v>
      </c>
      <c r="I687" s="45">
        <f>Sales[[#This Row],[Turnover]]*1000/Sales[[#This Row],[Quantity]]</f>
        <v>3513.6363636363635</v>
      </c>
      <c r="J687" s="44">
        <f>Sales[[#This Row],[Quantity]]/SUM(Sales[Quantity])</f>
        <v>3.9935304806213936E-4</v>
      </c>
    </row>
    <row r="688" spans="1:10">
      <c r="A688" t="s">
        <v>203</v>
      </c>
      <c r="B688" t="s">
        <v>202</v>
      </c>
      <c r="C688" t="s">
        <v>16</v>
      </c>
      <c r="D688">
        <v>2019</v>
      </c>
      <c r="E688">
        <v>262</v>
      </c>
      <c r="F688">
        <v>910</v>
      </c>
      <c r="G688">
        <v>317</v>
      </c>
      <c r="H688">
        <f>Sales[[#This Row],[Turnover]]-Sales[[#This Row],[Cost]]</f>
        <v>593</v>
      </c>
      <c r="I688" s="45">
        <f>Sales[[#This Row],[Turnover]]*1000/Sales[[#This Row],[Quantity]]</f>
        <v>3473.2824427480914</v>
      </c>
      <c r="J688" s="44">
        <f>Sales[[#This Row],[Quantity]]/SUM(Sales[Quantity])</f>
        <v>4.7559317541945686E-4</v>
      </c>
    </row>
    <row r="689" spans="1:10">
      <c r="A689" t="s">
        <v>203</v>
      </c>
      <c r="B689" t="s">
        <v>202</v>
      </c>
      <c r="C689" t="s">
        <v>14</v>
      </c>
      <c r="D689">
        <v>2019</v>
      </c>
      <c r="E689">
        <v>217</v>
      </c>
      <c r="F689">
        <v>754</v>
      </c>
      <c r="G689">
        <v>264</v>
      </c>
      <c r="H689">
        <f>Sales[[#This Row],[Turnover]]-Sales[[#This Row],[Cost]]</f>
        <v>490</v>
      </c>
      <c r="I689" s="45">
        <f>Sales[[#This Row],[Turnover]]*1000/Sales[[#This Row],[Quantity]]</f>
        <v>3474.6543778801843</v>
      </c>
      <c r="J689" s="44">
        <f>Sales[[#This Row],[Quantity]]/SUM(Sales[Quantity])</f>
        <v>3.9390732467947377E-4</v>
      </c>
    </row>
    <row r="690" spans="1:10">
      <c r="A690" t="s">
        <v>203</v>
      </c>
      <c r="B690" t="s">
        <v>202</v>
      </c>
      <c r="C690" t="s">
        <v>13</v>
      </c>
      <c r="D690">
        <v>2019</v>
      </c>
      <c r="E690">
        <v>198</v>
      </c>
      <c r="F690">
        <v>690</v>
      </c>
      <c r="G690">
        <v>241</v>
      </c>
      <c r="H690">
        <f>Sales[[#This Row],[Turnover]]-Sales[[#This Row],[Cost]]</f>
        <v>449</v>
      </c>
      <c r="I690" s="45">
        <f>Sales[[#This Row],[Turnover]]*1000/Sales[[#This Row],[Quantity]]</f>
        <v>3484.848484848485</v>
      </c>
      <c r="J690" s="44">
        <f>Sales[[#This Row],[Quantity]]/SUM(Sales[Quantity])</f>
        <v>3.594177432559254E-4</v>
      </c>
    </row>
    <row r="691" spans="1:10">
      <c r="A691" t="s">
        <v>203</v>
      </c>
      <c r="B691" t="s">
        <v>202</v>
      </c>
      <c r="C691" t="s">
        <v>11</v>
      </c>
      <c r="D691">
        <v>2019</v>
      </c>
      <c r="E691">
        <v>190</v>
      </c>
      <c r="F691">
        <v>672</v>
      </c>
      <c r="G691">
        <v>231</v>
      </c>
      <c r="H691">
        <f>Sales[[#This Row],[Turnover]]-Sales[[#This Row],[Cost]]</f>
        <v>441</v>
      </c>
      <c r="I691" s="45">
        <f>Sales[[#This Row],[Turnover]]*1000/Sales[[#This Row],[Quantity]]</f>
        <v>3536.8421052631579</v>
      </c>
      <c r="J691" s="44">
        <f>Sales[[#This Row],[Quantity]]/SUM(Sales[Quantity])</f>
        <v>3.4489581423548395E-4</v>
      </c>
    </row>
    <row r="692" spans="1:10">
      <c r="A692" t="s">
        <v>203</v>
      </c>
      <c r="B692" t="s">
        <v>202</v>
      </c>
      <c r="C692" t="s">
        <v>10</v>
      </c>
      <c r="D692">
        <v>2019</v>
      </c>
      <c r="E692">
        <v>184</v>
      </c>
      <c r="F692">
        <v>647</v>
      </c>
      <c r="G692">
        <v>223</v>
      </c>
      <c r="H692">
        <f>Sales[[#This Row],[Turnover]]-Sales[[#This Row],[Cost]]</f>
        <v>424</v>
      </c>
      <c r="I692" s="45">
        <f>Sales[[#This Row],[Turnover]]*1000/Sales[[#This Row],[Quantity]]</f>
        <v>3516.304347826087</v>
      </c>
      <c r="J692" s="44">
        <f>Sales[[#This Row],[Quantity]]/SUM(Sales[Quantity])</f>
        <v>3.3400436747015288E-4</v>
      </c>
    </row>
    <row r="693" spans="1:10">
      <c r="A693" t="s">
        <v>203</v>
      </c>
      <c r="B693" t="s">
        <v>202</v>
      </c>
      <c r="C693" t="s">
        <v>9</v>
      </c>
      <c r="D693">
        <v>2019</v>
      </c>
      <c r="E693">
        <v>203</v>
      </c>
      <c r="F693">
        <v>711</v>
      </c>
      <c r="G693">
        <v>246</v>
      </c>
      <c r="H693">
        <f>Sales[[#This Row],[Turnover]]-Sales[[#This Row],[Cost]]</f>
        <v>465</v>
      </c>
      <c r="I693" s="45">
        <f>Sales[[#This Row],[Turnover]]*1000/Sales[[#This Row],[Quantity]]</f>
        <v>3502.463054187192</v>
      </c>
      <c r="J693" s="44">
        <f>Sales[[#This Row],[Quantity]]/SUM(Sales[Quantity])</f>
        <v>3.6849394889370131E-4</v>
      </c>
    </row>
    <row r="694" spans="1:10">
      <c r="A694" t="s">
        <v>203</v>
      </c>
      <c r="B694" t="s">
        <v>202</v>
      </c>
      <c r="C694" t="s">
        <v>8</v>
      </c>
      <c r="D694">
        <v>2019</v>
      </c>
      <c r="E694">
        <v>197</v>
      </c>
      <c r="F694">
        <v>684</v>
      </c>
      <c r="G694">
        <v>239</v>
      </c>
      <c r="H694">
        <f>Sales[[#This Row],[Turnover]]-Sales[[#This Row],[Cost]]</f>
        <v>445</v>
      </c>
      <c r="I694" s="45">
        <f>Sales[[#This Row],[Turnover]]*1000/Sales[[#This Row],[Quantity]]</f>
        <v>3472.0812182741115</v>
      </c>
      <c r="J694" s="44">
        <f>Sales[[#This Row],[Quantity]]/SUM(Sales[Quantity])</f>
        <v>3.5760250212837024E-4</v>
      </c>
    </row>
    <row r="695" spans="1:10">
      <c r="A695" t="s">
        <v>203</v>
      </c>
      <c r="B695" t="s">
        <v>202</v>
      </c>
      <c r="C695" t="s">
        <v>7</v>
      </c>
      <c r="D695">
        <v>2019</v>
      </c>
      <c r="E695">
        <v>147</v>
      </c>
      <c r="F695">
        <v>513</v>
      </c>
      <c r="G695">
        <v>179</v>
      </c>
      <c r="H695">
        <f>Sales[[#This Row],[Turnover]]-Sales[[#This Row],[Cost]]</f>
        <v>334</v>
      </c>
      <c r="I695" s="45">
        <f>Sales[[#This Row],[Turnover]]*1000/Sales[[#This Row],[Quantity]]</f>
        <v>3489.795918367347</v>
      </c>
      <c r="J695" s="44">
        <f>Sales[[#This Row],[Quantity]]/SUM(Sales[Quantity])</f>
        <v>2.6684044575061129E-4</v>
      </c>
    </row>
    <row r="696" spans="1:10">
      <c r="A696" t="s">
        <v>203</v>
      </c>
      <c r="B696" t="s">
        <v>202</v>
      </c>
      <c r="C696" t="s">
        <v>6</v>
      </c>
      <c r="D696">
        <v>2019</v>
      </c>
      <c r="E696">
        <v>139</v>
      </c>
      <c r="F696">
        <v>485</v>
      </c>
      <c r="G696">
        <v>168</v>
      </c>
      <c r="H696">
        <f>Sales[[#This Row],[Turnover]]-Sales[[#This Row],[Cost]]</f>
        <v>317</v>
      </c>
      <c r="I696" s="45">
        <f>Sales[[#This Row],[Turnover]]*1000/Sales[[#This Row],[Quantity]]</f>
        <v>3489.2086330935253</v>
      </c>
      <c r="J696" s="44">
        <f>Sales[[#This Row],[Quantity]]/SUM(Sales[Quantity])</f>
        <v>2.5231851673016985E-4</v>
      </c>
    </row>
    <row r="697" spans="1:10">
      <c r="A697" t="s">
        <v>205</v>
      </c>
      <c r="B697" t="s">
        <v>202</v>
      </c>
      <c r="C697" t="s">
        <v>18</v>
      </c>
      <c r="D697">
        <v>2019</v>
      </c>
      <c r="E697">
        <v>220</v>
      </c>
      <c r="F697">
        <v>896</v>
      </c>
      <c r="G697">
        <v>315</v>
      </c>
      <c r="H697">
        <f>Sales[[#This Row],[Turnover]]-Sales[[#This Row],[Cost]]</f>
        <v>581</v>
      </c>
      <c r="I697" s="45">
        <f>Sales[[#This Row],[Turnover]]*1000/Sales[[#This Row],[Quantity]]</f>
        <v>4072.7272727272725</v>
      </c>
      <c r="J697" s="44">
        <f>Sales[[#This Row],[Quantity]]/SUM(Sales[Quantity])</f>
        <v>3.9935304806213936E-4</v>
      </c>
    </row>
    <row r="698" spans="1:10">
      <c r="A698" t="s">
        <v>205</v>
      </c>
      <c r="B698" t="s">
        <v>202</v>
      </c>
      <c r="C698" t="s">
        <v>16</v>
      </c>
      <c r="D698">
        <v>2019</v>
      </c>
      <c r="E698">
        <v>195</v>
      </c>
      <c r="F698">
        <v>805</v>
      </c>
      <c r="G698">
        <v>279</v>
      </c>
      <c r="H698">
        <f>Sales[[#This Row],[Turnover]]-Sales[[#This Row],[Cost]]</f>
        <v>526</v>
      </c>
      <c r="I698" s="45">
        <f>Sales[[#This Row],[Turnover]]*1000/Sales[[#This Row],[Quantity]]</f>
        <v>4128.2051282051279</v>
      </c>
      <c r="J698" s="44">
        <f>Sales[[#This Row],[Quantity]]/SUM(Sales[Quantity])</f>
        <v>3.5397201987325986E-4</v>
      </c>
    </row>
    <row r="699" spans="1:10">
      <c r="A699" t="s">
        <v>205</v>
      </c>
      <c r="B699" t="s">
        <v>202</v>
      </c>
      <c r="C699" t="s">
        <v>14</v>
      </c>
      <c r="D699">
        <v>2019</v>
      </c>
      <c r="E699">
        <v>201</v>
      </c>
      <c r="F699">
        <v>822</v>
      </c>
      <c r="G699">
        <v>288</v>
      </c>
      <c r="H699">
        <f>Sales[[#This Row],[Turnover]]-Sales[[#This Row],[Cost]]</f>
        <v>534</v>
      </c>
      <c r="I699" s="45">
        <f>Sales[[#This Row],[Turnover]]*1000/Sales[[#This Row],[Quantity]]</f>
        <v>4089.5522388059703</v>
      </c>
      <c r="J699" s="44">
        <f>Sales[[#This Row],[Quantity]]/SUM(Sales[Quantity])</f>
        <v>3.6486346663859093E-4</v>
      </c>
    </row>
    <row r="700" spans="1:10">
      <c r="A700" t="s">
        <v>205</v>
      </c>
      <c r="B700" t="s">
        <v>202</v>
      </c>
      <c r="C700" t="s">
        <v>13</v>
      </c>
      <c r="D700">
        <v>2019</v>
      </c>
      <c r="E700">
        <v>190</v>
      </c>
      <c r="F700">
        <v>775</v>
      </c>
      <c r="G700">
        <v>272</v>
      </c>
      <c r="H700">
        <f>Sales[[#This Row],[Turnover]]-Sales[[#This Row],[Cost]]</f>
        <v>503</v>
      </c>
      <c r="I700" s="45">
        <f>Sales[[#This Row],[Turnover]]*1000/Sales[[#This Row],[Quantity]]</f>
        <v>4078.9473684210525</v>
      </c>
      <c r="J700" s="44">
        <f>Sales[[#This Row],[Quantity]]/SUM(Sales[Quantity])</f>
        <v>3.4489581423548395E-4</v>
      </c>
    </row>
    <row r="701" spans="1:10">
      <c r="A701" t="s">
        <v>205</v>
      </c>
      <c r="B701" t="s">
        <v>202</v>
      </c>
      <c r="C701" t="s">
        <v>11</v>
      </c>
      <c r="D701">
        <v>2019</v>
      </c>
      <c r="E701">
        <v>198</v>
      </c>
      <c r="F701">
        <v>813</v>
      </c>
      <c r="G701">
        <v>283</v>
      </c>
      <c r="H701">
        <f>Sales[[#This Row],[Turnover]]-Sales[[#This Row],[Cost]]</f>
        <v>530</v>
      </c>
      <c r="I701" s="45">
        <f>Sales[[#This Row],[Turnover]]*1000/Sales[[#This Row],[Quantity]]</f>
        <v>4106.060606060606</v>
      </c>
      <c r="J701" s="44">
        <f>Sales[[#This Row],[Quantity]]/SUM(Sales[Quantity])</f>
        <v>3.594177432559254E-4</v>
      </c>
    </row>
    <row r="702" spans="1:10">
      <c r="A702" t="s">
        <v>205</v>
      </c>
      <c r="B702" t="s">
        <v>202</v>
      </c>
      <c r="C702" t="s">
        <v>10</v>
      </c>
      <c r="D702">
        <v>2019</v>
      </c>
      <c r="E702">
        <v>189</v>
      </c>
      <c r="F702">
        <v>770</v>
      </c>
      <c r="G702">
        <v>270</v>
      </c>
      <c r="H702">
        <f>Sales[[#This Row],[Turnover]]-Sales[[#This Row],[Cost]]</f>
        <v>500</v>
      </c>
      <c r="I702" s="45">
        <f>Sales[[#This Row],[Turnover]]*1000/Sales[[#This Row],[Quantity]]</f>
        <v>4074.0740740740739</v>
      </c>
      <c r="J702" s="44">
        <f>Sales[[#This Row],[Quantity]]/SUM(Sales[Quantity])</f>
        <v>3.4308057310792879E-4</v>
      </c>
    </row>
    <row r="703" spans="1:10">
      <c r="A703" t="s">
        <v>205</v>
      </c>
      <c r="B703" t="s">
        <v>202</v>
      </c>
      <c r="C703" t="s">
        <v>9</v>
      </c>
      <c r="D703">
        <v>2019</v>
      </c>
      <c r="E703">
        <v>167</v>
      </c>
      <c r="F703">
        <v>688</v>
      </c>
      <c r="G703">
        <v>239</v>
      </c>
      <c r="H703">
        <f>Sales[[#This Row],[Turnover]]-Sales[[#This Row],[Cost]]</f>
        <v>449</v>
      </c>
      <c r="I703" s="45">
        <f>Sales[[#This Row],[Turnover]]*1000/Sales[[#This Row],[Quantity]]</f>
        <v>4119.7604790419164</v>
      </c>
      <c r="J703" s="44">
        <f>Sales[[#This Row],[Quantity]]/SUM(Sales[Quantity])</f>
        <v>3.0314526830171488E-4</v>
      </c>
    </row>
    <row r="704" spans="1:10">
      <c r="A704" t="s">
        <v>205</v>
      </c>
      <c r="B704" t="s">
        <v>202</v>
      </c>
      <c r="C704" t="s">
        <v>8</v>
      </c>
      <c r="D704">
        <v>2019</v>
      </c>
      <c r="E704">
        <v>144</v>
      </c>
      <c r="F704">
        <v>590</v>
      </c>
      <c r="G704">
        <v>206</v>
      </c>
      <c r="H704">
        <f>Sales[[#This Row],[Turnover]]-Sales[[#This Row],[Cost]]</f>
        <v>384</v>
      </c>
      <c r="I704" s="45">
        <f>Sales[[#This Row],[Turnover]]*1000/Sales[[#This Row],[Quantity]]</f>
        <v>4097.2222222222226</v>
      </c>
      <c r="J704" s="44">
        <f>Sales[[#This Row],[Quantity]]/SUM(Sales[Quantity])</f>
        <v>2.6139472236794576E-4</v>
      </c>
    </row>
    <row r="705" spans="1:10">
      <c r="A705" t="s">
        <v>205</v>
      </c>
      <c r="B705" t="s">
        <v>202</v>
      </c>
      <c r="C705" t="s">
        <v>7</v>
      </c>
      <c r="D705">
        <v>2019</v>
      </c>
      <c r="E705">
        <v>152</v>
      </c>
      <c r="F705">
        <v>626</v>
      </c>
      <c r="G705">
        <v>217</v>
      </c>
      <c r="H705">
        <f>Sales[[#This Row],[Turnover]]-Sales[[#This Row],[Cost]]</f>
        <v>409</v>
      </c>
      <c r="I705" s="45">
        <f>Sales[[#This Row],[Turnover]]*1000/Sales[[#This Row],[Quantity]]</f>
        <v>4118.4210526315792</v>
      </c>
      <c r="J705" s="44">
        <f>Sales[[#This Row],[Quantity]]/SUM(Sales[Quantity])</f>
        <v>2.7591665138838715E-4</v>
      </c>
    </row>
    <row r="706" spans="1:10">
      <c r="A706" t="s">
        <v>205</v>
      </c>
      <c r="B706" t="s">
        <v>202</v>
      </c>
      <c r="C706" t="s">
        <v>6</v>
      </c>
      <c r="D706">
        <v>2019</v>
      </c>
      <c r="E706">
        <v>181</v>
      </c>
      <c r="F706">
        <v>749</v>
      </c>
      <c r="G706">
        <v>259</v>
      </c>
      <c r="H706">
        <f>Sales[[#This Row],[Turnover]]-Sales[[#This Row],[Cost]]</f>
        <v>490</v>
      </c>
      <c r="I706" s="45">
        <f>Sales[[#This Row],[Turnover]]*1000/Sales[[#This Row],[Quantity]]</f>
        <v>4138.1215469613262</v>
      </c>
      <c r="J706" s="44">
        <f>Sales[[#This Row],[Quantity]]/SUM(Sales[Quantity])</f>
        <v>3.2855864408748735E-4</v>
      </c>
    </row>
    <row r="707" spans="1:10">
      <c r="A707" t="s">
        <v>207</v>
      </c>
      <c r="B707" t="s">
        <v>202</v>
      </c>
      <c r="C707" t="s">
        <v>18</v>
      </c>
      <c r="D707">
        <v>2020</v>
      </c>
      <c r="E707">
        <v>436</v>
      </c>
      <c r="F707">
        <v>262</v>
      </c>
      <c r="G707">
        <v>253</v>
      </c>
      <c r="H707">
        <f>Sales[[#This Row],[Turnover]]-Sales[[#This Row],[Cost]]</f>
        <v>9</v>
      </c>
      <c r="I707" s="45">
        <f>Sales[[#This Row],[Turnover]]*1000/Sales[[#This Row],[Quantity]]</f>
        <v>600.9174311926605</v>
      </c>
      <c r="J707" s="44">
        <f>Sales[[#This Row],[Quantity]]/SUM(Sales[Quantity])</f>
        <v>7.9144513161405797E-4</v>
      </c>
    </row>
    <row r="708" spans="1:10">
      <c r="A708" t="s">
        <v>207</v>
      </c>
      <c r="B708" t="s">
        <v>202</v>
      </c>
      <c r="C708" t="s">
        <v>16</v>
      </c>
      <c r="D708">
        <v>2020</v>
      </c>
      <c r="E708">
        <v>470</v>
      </c>
      <c r="F708">
        <v>282</v>
      </c>
      <c r="G708">
        <v>273</v>
      </c>
      <c r="H708">
        <f>Sales[[#This Row],[Turnover]]-Sales[[#This Row],[Cost]]</f>
        <v>9</v>
      </c>
      <c r="I708" s="45">
        <f>Sales[[#This Row],[Turnover]]*1000/Sales[[#This Row],[Quantity]]</f>
        <v>600</v>
      </c>
      <c r="J708" s="44">
        <f>Sales[[#This Row],[Quantity]]/SUM(Sales[Quantity])</f>
        <v>8.5316332995093408E-4</v>
      </c>
    </row>
    <row r="709" spans="1:10">
      <c r="A709" t="s">
        <v>207</v>
      </c>
      <c r="B709" t="s">
        <v>202</v>
      </c>
      <c r="C709" t="s">
        <v>14</v>
      </c>
      <c r="D709">
        <v>2020</v>
      </c>
      <c r="E709">
        <v>479</v>
      </c>
      <c r="F709">
        <v>290</v>
      </c>
      <c r="G709">
        <v>279</v>
      </c>
      <c r="H709">
        <f>Sales[[#This Row],[Turnover]]-Sales[[#This Row],[Cost]]</f>
        <v>11</v>
      </c>
      <c r="I709" s="45">
        <f>Sales[[#This Row],[Turnover]]*1000/Sales[[#This Row],[Quantity]]</f>
        <v>605.42797494780791</v>
      </c>
      <c r="J709" s="44">
        <f>Sales[[#This Row],[Quantity]]/SUM(Sales[Quantity])</f>
        <v>8.6950050009893063E-4</v>
      </c>
    </row>
    <row r="710" spans="1:10">
      <c r="A710" t="s">
        <v>207</v>
      </c>
      <c r="B710" t="s">
        <v>202</v>
      </c>
      <c r="C710" t="s">
        <v>13</v>
      </c>
      <c r="D710">
        <v>2020</v>
      </c>
      <c r="E710">
        <v>377</v>
      </c>
      <c r="F710">
        <v>225</v>
      </c>
      <c r="G710">
        <v>220</v>
      </c>
      <c r="H710">
        <f>Sales[[#This Row],[Turnover]]-Sales[[#This Row],[Cost]]</f>
        <v>5</v>
      </c>
      <c r="I710" s="45">
        <f>Sales[[#This Row],[Turnover]]*1000/Sales[[#This Row],[Quantity]]</f>
        <v>596.81697612732091</v>
      </c>
      <c r="J710" s="44">
        <f>Sales[[#This Row],[Quantity]]/SUM(Sales[Quantity])</f>
        <v>6.8434590508830242E-4</v>
      </c>
    </row>
    <row r="711" spans="1:10">
      <c r="A711" t="s">
        <v>207</v>
      </c>
      <c r="B711" t="s">
        <v>202</v>
      </c>
      <c r="C711" t="s">
        <v>11</v>
      </c>
      <c r="D711">
        <v>2020</v>
      </c>
      <c r="E711">
        <v>387</v>
      </c>
      <c r="F711">
        <v>231</v>
      </c>
      <c r="G711">
        <v>225</v>
      </c>
      <c r="H711">
        <f>Sales[[#This Row],[Turnover]]-Sales[[#This Row],[Cost]]</f>
        <v>6</v>
      </c>
      <c r="I711" s="45">
        <f>Sales[[#This Row],[Turnover]]*1000/Sales[[#This Row],[Quantity]]</f>
        <v>596.89922480620157</v>
      </c>
      <c r="J711" s="44">
        <f>Sales[[#This Row],[Quantity]]/SUM(Sales[Quantity])</f>
        <v>7.0249831636385424E-4</v>
      </c>
    </row>
    <row r="712" spans="1:10">
      <c r="A712" t="s">
        <v>207</v>
      </c>
      <c r="B712" t="s">
        <v>202</v>
      </c>
      <c r="C712" t="s">
        <v>10</v>
      </c>
      <c r="D712">
        <v>2020</v>
      </c>
      <c r="E712">
        <v>378</v>
      </c>
      <c r="F712">
        <v>227</v>
      </c>
      <c r="G712">
        <v>220</v>
      </c>
      <c r="H712">
        <f>Sales[[#This Row],[Turnover]]-Sales[[#This Row],[Cost]]</f>
        <v>7</v>
      </c>
      <c r="I712" s="45">
        <f>Sales[[#This Row],[Turnover]]*1000/Sales[[#This Row],[Quantity]]</f>
        <v>600.52910052910056</v>
      </c>
      <c r="J712" s="44">
        <f>Sales[[#This Row],[Quantity]]/SUM(Sales[Quantity])</f>
        <v>6.8616114621585758E-4</v>
      </c>
    </row>
    <row r="713" spans="1:10">
      <c r="A713" t="s">
        <v>207</v>
      </c>
      <c r="B713" t="s">
        <v>202</v>
      </c>
      <c r="C713" t="s">
        <v>9</v>
      </c>
      <c r="D713">
        <v>2020</v>
      </c>
      <c r="E713">
        <v>350</v>
      </c>
      <c r="F713">
        <v>210</v>
      </c>
      <c r="G713">
        <v>204</v>
      </c>
      <c r="H713">
        <f>Sales[[#This Row],[Turnover]]-Sales[[#This Row],[Cost]]</f>
        <v>6</v>
      </c>
      <c r="I713" s="45">
        <f>Sales[[#This Row],[Turnover]]*1000/Sales[[#This Row],[Quantity]]</f>
        <v>600</v>
      </c>
      <c r="J713" s="44">
        <f>Sales[[#This Row],[Quantity]]/SUM(Sales[Quantity])</f>
        <v>6.3533439464431255E-4</v>
      </c>
    </row>
    <row r="714" spans="1:10">
      <c r="A714" t="s">
        <v>207</v>
      </c>
      <c r="B714" t="s">
        <v>202</v>
      </c>
      <c r="C714" t="s">
        <v>8</v>
      </c>
      <c r="D714">
        <v>2020</v>
      </c>
      <c r="E714">
        <v>348</v>
      </c>
      <c r="F714">
        <v>209</v>
      </c>
      <c r="G714">
        <v>203</v>
      </c>
      <c r="H714">
        <f>Sales[[#This Row],[Turnover]]-Sales[[#This Row],[Cost]]</f>
        <v>6</v>
      </c>
      <c r="I714" s="45">
        <f>Sales[[#This Row],[Turnover]]*1000/Sales[[#This Row],[Quantity]]</f>
        <v>600.57471264367814</v>
      </c>
      <c r="J714" s="44">
        <f>Sales[[#This Row],[Quantity]]/SUM(Sales[Quantity])</f>
        <v>6.3170391238920223E-4</v>
      </c>
    </row>
    <row r="715" spans="1:10">
      <c r="A715" t="s">
        <v>207</v>
      </c>
      <c r="B715" t="s">
        <v>202</v>
      </c>
      <c r="C715" t="s">
        <v>7</v>
      </c>
      <c r="D715">
        <v>2020</v>
      </c>
      <c r="E715">
        <v>323</v>
      </c>
      <c r="F715">
        <v>195</v>
      </c>
      <c r="G715">
        <v>188</v>
      </c>
      <c r="H715">
        <f>Sales[[#This Row],[Turnover]]-Sales[[#This Row],[Cost]]</f>
        <v>7</v>
      </c>
      <c r="I715" s="45">
        <f>Sales[[#This Row],[Turnover]]*1000/Sales[[#This Row],[Quantity]]</f>
        <v>603.71517027863774</v>
      </c>
      <c r="J715" s="44">
        <f>Sales[[#This Row],[Quantity]]/SUM(Sales[Quantity])</f>
        <v>5.8632288420032278E-4</v>
      </c>
    </row>
    <row r="716" spans="1:10">
      <c r="A716" t="s">
        <v>207</v>
      </c>
      <c r="B716" t="s">
        <v>202</v>
      </c>
      <c r="C716" t="s">
        <v>6</v>
      </c>
      <c r="D716">
        <v>2020</v>
      </c>
      <c r="E716">
        <v>275</v>
      </c>
      <c r="F716">
        <v>164</v>
      </c>
      <c r="G716">
        <v>160</v>
      </c>
      <c r="H716">
        <f>Sales[[#This Row],[Turnover]]-Sales[[#This Row],[Cost]]</f>
        <v>4</v>
      </c>
      <c r="I716" s="45">
        <f>Sales[[#This Row],[Turnover]]*1000/Sales[[#This Row],[Quantity]]</f>
        <v>596.36363636363637</v>
      </c>
      <c r="J716" s="44">
        <f>Sales[[#This Row],[Quantity]]/SUM(Sales[Quantity])</f>
        <v>4.9919131007767422E-4</v>
      </c>
    </row>
    <row r="717" spans="1:10">
      <c r="A717" t="s">
        <v>207</v>
      </c>
      <c r="B717" t="s">
        <v>202</v>
      </c>
      <c r="C717" t="s">
        <v>5</v>
      </c>
      <c r="D717">
        <v>2020</v>
      </c>
      <c r="E717">
        <v>308</v>
      </c>
      <c r="F717">
        <v>186</v>
      </c>
      <c r="G717">
        <v>179</v>
      </c>
      <c r="H717">
        <f>Sales[[#This Row],[Turnover]]-Sales[[#This Row],[Cost]]</f>
        <v>7</v>
      </c>
      <c r="I717" s="45">
        <f>Sales[[#This Row],[Turnover]]*1000/Sales[[#This Row],[Quantity]]</f>
        <v>603.89610389610391</v>
      </c>
      <c r="J717" s="44">
        <f>Sales[[#This Row],[Quantity]]/SUM(Sales[Quantity])</f>
        <v>5.5909426728699505E-4</v>
      </c>
    </row>
    <row r="718" spans="1:10">
      <c r="A718" t="s">
        <v>207</v>
      </c>
      <c r="B718" t="s">
        <v>202</v>
      </c>
      <c r="C718" t="s">
        <v>4</v>
      </c>
      <c r="D718">
        <v>2020</v>
      </c>
      <c r="E718">
        <v>287</v>
      </c>
      <c r="F718">
        <v>172</v>
      </c>
      <c r="G718">
        <v>167</v>
      </c>
      <c r="H718">
        <f>Sales[[#This Row],[Turnover]]-Sales[[#This Row],[Cost]]</f>
        <v>5</v>
      </c>
      <c r="I718" s="45">
        <f>Sales[[#This Row],[Turnover]]*1000/Sales[[#This Row],[Quantity]]</f>
        <v>599.30313588850174</v>
      </c>
      <c r="J718" s="44">
        <f>Sales[[#This Row],[Quantity]]/SUM(Sales[Quantity])</f>
        <v>5.2097420360833636E-4</v>
      </c>
    </row>
    <row r="719" spans="1:10">
      <c r="A719" t="s">
        <v>206</v>
      </c>
      <c r="B719" t="s">
        <v>202</v>
      </c>
      <c r="C719" t="s">
        <v>18</v>
      </c>
      <c r="D719">
        <v>2020</v>
      </c>
      <c r="E719">
        <v>342</v>
      </c>
      <c r="F719">
        <v>239</v>
      </c>
      <c r="G719">
        <v>206</v>
      </c>
      <c r="H719">
        <f>Sales[[#This Row],[Turnover]]-Sales[[#This Row],[Cost]]</f>
        <v>33</v>
      </c>
      <c r="I719" s="45">
        <f>Sales[[#This Row],[Turnover]]*1000/Sales[[#This Row],[Quantity]]</f>
        <v>698.83040935672511</v>
      </c>
      <c r="J719" s="44">
        <f>Sales[[#This Row],[Quantity]]/SUM(Sales[Quantity])</f>
        <v>6.2081246562387116E-4</v>
      </c>
    </row>
    <row r="720" spans="1:10">
      <c r="A720" t="s">
        <v>206</v>
      </c>
      <c r="B720" t="s">
        <v>202</v>
      </c>
      <c r="C720" t="s">
        <v>16</v>
      </c>
      <c r="D720">
        <v>2020</v>
      </c>
      <c r="E720">
        <v>340</v>
      </c>
      <c r="F720">
        <v>240</v>
      </c>
      <c r="G720">
        <v>205</v>
      </c>
      <c r="H720">
        <f>Sales[[#This Row],[Turnover]]-Sales[[#This Row],[Cost]]</f>
        <v>35</v>
      </c>
      <c r="I720" s="45">
        <f>Sales[[#This Row],[Turnover]]*1000/Sales[[#This Row],[Quantity]]</f>
        <v>705.88235294117646</v>
      </c>
      <c r="J720" s="44">
        <f>Sales[[#This Row],[Quantity]]/SUM(Sales[Quantity])</f>
        <v>6.1718198336876084E-4</v>
      </c>
    </row>
    <row r="721" spans="1:10">
      <c r="A721" t="s">
        <v>206</v>
      </c>
      <c r="B721" t="s">
        <v>202</v>
      </c>
      <c r="C721" t="s">
        <v>14</v>
      </c>
      <c r="D721">
        <v>2020</v>
      </c>
      <c r="E721">
        <v>370</v>
      </c>
      <c r="F721">
        <v>261</v>
      </c>
      <c r="G721">
        <v>223</v>
      </c>
      <c r="H721">
        <f>Sales[[#This Row],[Turnover]]-Sales[[#This Row],[Cost]]</f>
        <v>38</v>
      </c>
      <c r="I721" s="45">
        <f>Sales[[#This Row],[Turnover]]*1000/Sales[[#This Row],[Quantity]]</f>
        <v>705.40540540540542</v>
      </c>
      <c r="J721" s="44">
        <f>Sales[[#This Row],[Quantity]]/SUM(Sales[Quantity])</f>
        <v>6.7163921719541619E-4</v>
      </c>
    </row>
    <row r="722" spans="1:10">
      <c r="A722" t="s">
        <v>206</v>
      </c>
      <c r="B722" t="s">
        <v>202</v>
      </c>
      <c r="C722" t="s">
        <v>13</v>
      </c>
      <c r="D722">
        <v>2020</v>
      </c>
      <c r="E722">
        <v>331</v>
      </c>
      <c r="F722">
        <v>232</v>
      </c>
      <c r="G722">
        <v>199</v>
      </c>
      <c r="H722">
        <f>Sales[[#This Row],[Turnover]]-Sales[[#This Row],[Cost]]</f>
        <v>33</v>
      </c>
      <c r="I722" s="45">
        <f>Sales[[#This Row],[Turnover]]*1000/Sales[[#This Row],[Quantity]]</f>
        <v>700.90634441087616</v>
      </c>
      <c r="J722" s="44">
        <f>Sales[[#This Row],[Quantity]]/SUM(Sales[Quantity])</f>
        <v>6.0084481322076418E-4</v>
      </c>
    </row>
    <row r="723" spans="1:10">
      <c r="A723" t="s">
        <v>206</v>
      </c>
      <c r="B723" t="s">
        <v>202</v>
      </c>
      <c r="C723" t="s">
        <v>11</v>
      </c>
      <c r="D723">
        <v>2020</v>
      </c>
      <c r="E723">
        <v>327</v>
      </c>
      <c r="F723">
        <v>230</v>
      </c>
      <c r="G723">
        <v>197</v>
      </c>
      <c r="H723">
        <f>Sales[[#This Row],[Turnover]]-Sales[[#This Row],[Cost]]</f>
        <v>33</v>
      </c>
      <c r="I723" s="45">
        <f>Sales[[#This Row],[Turnover]]*1000/Sales[[#This Row],[Quantity]]</f>
        <v>703.36391437308873</v>
      </c>
      <c r="J723" s="44">
        <f>Sales[[#This Row],[Quantity]]/SUM(Sales[Quantity])</f>
        <v>5.9358384871054343E-4</v>
      </c>
    </row>
    <row r="724" spans="1:10">
      <c r="A724" t="s">
        <v>206</v>
      </c>
      <c r="B724" t="s">
        <v>202</v>
      </c>
      <c r="C724" t="s">
        <v>10</v>
      </c>
      <c r="D724">
        <v>2020</v>
      </c>
      <c r="E724">
        <v>317</v>
      </c>
      <c r="F724">
        <v>224</v>
      </c>
      <c r="G724">
        <v>191</v>
      </c>
      <c r="H724">
        <f>Sales[[#This Row],[Turnover]]-Sales[[#This Row],[Cost]]</f>
        <v>33</v>
      </c>
      <c r="I724" s="45">
        <f>Sales[[#This Row],[Turnover]]*1000/Sales[[#This Row],[Quantity]]</f>
        <v>706.62460567823348</v>
      </c>
      <c r="J724" s="44">
        <f>Sales[[#This Row],[Quantity]]/SUM(Sales[Quantity])</f>
        <v>5.7543143743499171E-4</v>
      </c>
    </row>
    <row r="725" spans="1:10">
      <c r="A725" t="s">
        <v>206</v>
      </c>
      <c r="B725" t="s">
        <v>202</v>
      </c>
      <c r="C725" t="s">
        <v>9</v>
      </c>
      <c r="D725">
        <v>2020</v>
      </c>
      <c r="E725">
        <v>354</v>
      </c>
      <c r="F725">
        <v>249</v>
      </c>
      <c r="G725">
        <v>213</v>
      </c>
      <c r="H725">
        <f>Sales[[#This Row],[Turnover]]-Sales[[#This Row],[Cost]]</f>
        <v>36</v>
      </c>
      <c r="I725" s="45">
        <f>Sales[[#This Row],[Turnover]]*1000/Sales[[#This Row],[Quantity]]</f>
        <v>703.38983050847457</v>
      </c>
      <c r="J725" s="44">
        <f>Sales[[#This Row],[Quantity]]/SUM(Sales[Quantity])</f>
        <v>6.425953591545333E-4</v>
      </c>
    </row>
    <row r="726" spans="1:10">
      <c r="A726" t="s">
        <v>206</v>
      </c>
      <c r="B726" t="s">
        <v>202</v>
      </c>
      <c r="C726" t="s">
        <v>8</v>
      </c>
      <c r="D726">
        <v>2020</v>
      </c>
      <c r="E726">
        <v>312</v>
      </c>
      <c r="F726">
        <v>217</v>
      </c>
      <c r="G726">
        <v>188</v>
      </c>
      <c r="H726">
        <f>Sales[[#This Row],[Turnover]]-Sales[[#This Row],[Cost]]</f>
        <v>29</v>
      </c>
      <c r="I726" s="45">
        <f>Sales[[#This Row],[Turnover]]*1000/Sales[[#This Row],[Quantity]]</f>
        <v>695.51282051282055</v>
      </c>
      <c r="J726" s="44">
        <f>Sales[[#This Row],[Quantity]]/SUM(Sales[Quantity])</f>
        <v>5.663552317972158E-4</v>
      </c>
    </row>
    <row r="727" spans="1:10">
      <c r="A727" t="s">
        <v>206</v>
      </c>
      <c r="B727" t="s">
        <v>202</v>
      </c>
      <c r="C727" t="s">
        <v>7</v>
      </c>
      <c r="D727">
        <v>2020</v>
      </c>
      <c r="E727">
        <v>315</v>
      </c>
      <c r="F727">
        <v>220</v>
      </c>
      <c r="G727">
        <v>190</v>
      </c>
      <c r="H727">
        <f>Sales[[#This Row],[Turnover]]-Sales[[#This Row],[Cost]]</f>
        <v>30</v>
      </c>
      <c r="I727" s="45">
        <f>Sales[[#This Row],[Turnover]]*1000/Sales[[#This Row],[Quantity]]</f>
        <v>698.41269841269843</v>
      </c>
      <c r="J727" s="44">
        <f>Sales[[#This Row],[Quantity]]/SUM(Sales[Quantity])</f>
        <v>5.7180095517988128E-4</v>
      </c>
    </row>
    <row r="728" spans="1:10">
      <c r="A728" t="s">
        <v>206</v>
      </c>
      <c r="B728" t="s">
        <v>202</v>
      </c>
      <c r="C728" t="s">
        <v>6</v>
      </c>
      <c r="D728">
        <v>2020</v>
      </c>
      <c r="E728">
        <v>337</v>
      </c>
      <c r="F728">
        <v>234</v>
      </c>
      <c r="G728">
        <v>203</v>
      </c>
      <c r="H728">
        <f>Sales[[#This Row],[Turnover]]-Sales[[#This Row],[Cost]]</f>
        <v>31</v>
      </c>
      <c r="I728" s="45">
        <f>Sales[[#This Row],[Turnover]]*1000/Sales[[#This Row],[Quantity]]</f>
        <v>694.36201780415433</v>
      </c>
      <c r="J728" s="44">
        <f>Sales[[#This Row],[Quantity]]/SUM(Sales[Quantity])</f>
        <v>6.1173625998609525E-4</v>
      </c>
    </row>
    <row r="729" spans="1:10">
      <c r="A729" t="s">
        <v>206</v>
      </c>
      <c r="B729" t="s">
        <v>202</v>
      </c>
      <c r="C729" t="s">
        <v>5</v>
      </c>
      <c r="D729">
        <v>2020</v>
      </c>
      <c r="E729">
        <v>365</v>
      </c>
      <c r="F729">
        <v>254</v>
      </c>
      <c r="G729">
        <v>220</v>
      </c>
      <c r="H729">
        <f>Sales[[#This Row],[Turnover]]-Sales[[#This Row],[Cost]]</f>
        <v>34</v>
      </c>
      <c r="I729" s="45">
        <f>Sales[[#This Row],[Turnover]]*1000/Sales[[#This Row],[Quantity]]</f>
        <v>695.89041095890411</v>
      </c>
      <c r="J729" s="44">
        <f>Sales[[#This Row],[Quantity]]/SUM(Sales[Quantity])</f>
        <v>6.6256301155764028E-4</v>
      </c>
    </row>
    <row r="730" spans="1:10">
      <c r="A730" t="s">
        <v>206</v>
      </c>
      <c r="B730" t="s">
        <v>202</v>
      </c>
      <c r="C730" t="s">
        <v>4</v>
      </c>
      <c r="D730">
        <v>2020</v>
      </c>
      <c r="E730">
        <v>358</v>
      </c>
      <c r="F730">
        <v>252</v>
      </c>
      <c r="G730">
        <v>215</v>
      </c>
      <c r="H730">
        <f>Sales[[#This Row],[Turnover]]-Sales[[#This Row],[Cost]]</f>
        <v>37</v>
      </c>
      <c r="I730" s="45">
        <f>Sales[[#This Row],[Turnover]]*1000/Sales[[#This Row],[Quantity]]</f>
        <v>703.91061452513964</v>
      </c>
      <c r="J730" s="44">
        <f>Sales[[#This Row],[Quantity]]/SUM(Sales[Quantity])</f>
        <v>6.4985632366475405E-4</v>
      </c>
    </row>
    <row r="731" spans="1:10">
      <c r="A731" t="s">
        <v>205</v>
      </c>
      <c r="B731" t="s">
        <v>202</v>
      </c>
      <c r="C731" t="s">
        <v>18</v>
      </c>
      <c r="D731">
        <v>2020</v>
      </c>
      <c r="E731">
        <v>99</v>
      </c>
      <c r="F731">
        <v>893</v>
      </c>
      <c r="G731">
        <v>319</v>
      </c>
      <c r="H731">
        <f>Sales[[#This Row],[Turnover]]-Sales[[#This Row],[Cost]]</f>
        <v>574</v>
      </c>
      <c r="I731" s="45">
        <f>Sales[[#This Row],[Turnover]]*1000/Sales[[#This Row],[Quantity]]</f>
        <v>9020.2020202020194</v>
      </c>
      <c r="J731" s="44">
        <f>Sales[[#This Row],[Quantity]]/SUM(Sales[Quantity])</f>
        <v>1.797088716279627E-4</v>
      </c>
    </row>
    <row r="732" spans="1:10">
      <c r="A732" t="s">
        <v>205</v>
      </c>
      <c r="B732" t="s">
        <v>202</v>
      </c>
      <c r="C732" t="s">
        <v>16</v>
      </c>
      <c r="D732">
        <v>2020</v>
      </c>
      <c r="E732">
        <v>130</v>
      </c>
      <c r="F732">
        <v>1175</v>
      </c>
      <c r="G732">
        <v>420</v>
      </c>
      <c r="H732">
        <f>Sales[[#This Row],[Turnover]]-Sales[[#This Row],[Cost]]</f>
        <v>755</v>
      </c>
      <c r="I732" s="45">
        <f>Sales[[#This Row],[Turnover]]*1000/Sales[[#This Row],[Quantity]]</f>
        <v>9038.461538461539</v>
      </c>
      <c r="J732" s="44">
        <f>Sales[[#This Row],[Quantity]]/SUM(Sales[Quantity])</f>
        <v>2.3598134658217324E-4</v>
      </c>
    </row>
    <row r="733" spans="1:10">
      <c r="A733" t="s">
        <v>205</v>
      </c>
      <c r="B733" t="s">
        <v>202</v>
      </c>
      <c r="C733" t="s">
        <v>14</v>
      </c>
      <c r="D733">
        <v>2020</v>
      </c>
      <c r="E733">
        <v>127</v>
      </c>
      <c r="F733">
        <v>1148</v>
      </c>
      <c r="G733">
        <v>410</v>
      </c>
      <c r="H733">
        <f>Sales[[#This Row],[Turnover]]-Sales[[#This Row],[Cost]]</f>
        <v>738</v>
      </c>
      <c r="I733" s="45">
        <f>Sales[[#This Row],[Turnover]]*1000/Sales[[#This Row],[Quantity]]</f>
        <v>9039.3700787401576</v>
      </c>
      <c r="J733" s="44">
        <f>Sales[[#This Row],[Quantity]]/SUM(Sales[Quantity])</f>
        <v>2.3053562319950771E-4</v>
      </c>
    </row>
    <row r="734" spans="1:10">
      <c r="A734" t="s">
        <v>205</v>
      </c>
      <c r="B734" t="s">
        <v>202</v>
      </c>
      <c r="C734" t="s">
        <v>13</v>
      </c>
      <c r="D734">
        <v>2020</v>
      </c>
      <c r="E734">
        <v>139</v>
      </c>
      <c r="F734">
        <v>1114</v>
      </c>
      <c r="G734">
        <v>449</v>
      </c>
      <c r="H734">
        <f>Sales[[#This Row],[Turnover]]-Sales[[#This Row],[Cost]]</f>
        <v>665</v>
      </c>
      <c r="I734" s="45">
        <f>Sales[[#This Row],[Turnover]]*1000/Sales[[#This Row],[Quantity]]</f>
        <v>8014.3884892086335</v>
      </c>
      <c r="J734" s="44">
        <f>Sales[[#This Row],[Quantity]]/SUM(Sales[Quantity])</f>
        <v>2.5231851673016985E-4</v>
      </c>
    </row>
    <row r="735" spans="1:10">
      <c r="A735" t="s">
        <v>205</v>
      </c>
      <c r="B735" t="s">
        <v>202</v>
      </c>
      <c r="C735" t="s">
        <v>11</v>
      </c>
      <c r="D735">
        <v>2020</v>
      </c>
      <c r="E735">
        <v>157</v>
      </c>
      <c r="F735">
        <v>1255</v>
      </c>
      <c r="G735">
        <v>506</v>
      </c>
      <c r="H735">
        <f>Sales[[#This Row],[Turnover]]-Sales[[#This Row],[Cost]]</f>
        <v>749</v>
      </c>
      <c r="I735" s="45">
        <f>Sales[[#This Row],[Turnover]]*1000/Sales[[#This Row],[Quantity]]</f>
        <v>7993.6305732484079</v>
      </c>
      <c r="J735" s="44">
        <f>Sales[[#This Row],[Quantity]]/SUM(Sales[Quantity])</f>
        <v>2.8499285702616306E-4</v>
      </c>
    </row>
    <row r="736" spans="1:10">
      <c r="A736" t="s">
        <v>205</v>
      </c>
      <c r="B736" t="s">
        <v>202</v>
      </c>
      <c r="C736" t="s">
        <v>10</v>
      </c>
      <c r="D736">
        <v>2020</v>
      </c>
      <c r="E736">
        <v>184</v>
      </c>
      <c r="F736">
        <v>1482</v>
      </c>
      <c r="G736">
        <v>594</v>
      </c>
      <c r="H736">
        <f>Sales[[#This Row],[Turnover]]-Sales[[#This Row],[Cost]]</f>
        <v>888</v>
      </c>
      <c r="I736" s="45">
        <f>Sales[[#This Row],[Turnover]]*1000/Sales[[#This Row],[Quantity]]</f>
        <v>8054.347826086957</v>
      </c>
      <c r="J736" s="44">
        <f>Sales[[#This Row],[Quantity]]/SUM(Sales[Quantity])</f>
        <v>3.3400436747015288E-4</v>
      </c>
    </row>
    <row r="737" spans="1:10">
      <c r="A737" t="s">
        <v>205</v>
      </c>
      <c r="B737" t="s">
        <v>202</v>
      </c>
      <c r="C737" t="s">
        <v>9</v>
      </c>
      <c r="D737">
        <v>2020</v>
      </c>
      <c r="E737">
        <v>152</v>
      </c>
      <c r="F737">
        <v>1222</v>
      </c>
      <c r="G737">
        <v>492</v>
      </c>
      <c r="H737">
        <f>Sales[[#This Row],[Turnover]]-Sales[[#This Row],[Cost]]</f>
        <v>730</v>
      </c>
      <c r="I737" s="45">
        <f>Sales[[#This Row],[Turnover]]*1000/Sales[[#This Row],[Quantity]]</f>
        <v>8039.4736842105267</v>
      </c>
      <c r="J737" s="44">
        <f>Sales[[#This Row],[Quantity]]/SUM(Sales[Quantity])</f>
        <v>2.7591665138838715E-4</v>
      </c>
    </row>
    <row r="738" spans="1:10">
      <c r="A738" t="s">
        <v>205</v>
      </c>
      <c r="B738" t="s">
        <v>202</v>
      </c>
      <c r="C738" t="s">
        <v>8</v>
      </c>
      <c r="D738">
        <v>2020</v>
      </c>
      <c r="E738">
        <v>187</v>
      </c>
      <c r="F738">
        <v>1482</v>
      </c>
      <c r="G738">
        <v>605</v>
      </c>
      <c r="H738">
        <f>Sales[[#This Row],[Turnover]]-Sales[[#This Row],[Cost]]</f>
        <v>877</v>
      </c>
      <c r="I738" s="45">
        <f>Sales[[#This Row],[Turnover]]*1000/Sales[[#This Row],[Quantity]]</f>
        <v>7925.1336898395721</v>
      </c>
      <c r="J738" s="44">
        <f>Sales[[#This Row],[Quantity]]/SUM(Sales[Quantity])</f>
        <v>3.3945009085281842E-4</v>
      </c>
    </row>
    <row r="739" spans="1:10">
      <c r="A739" t="s">
        <v>205</v>
      </c>
      <c r="B739" t="s">
        <v>202</v>
      </c>
      <c r="C739" t="s">
        <v>7</v>
      </c>
      <c r="D739">
        <v>2020</v>
      </c>
      <c r="E739">
        <v>157</v>
      </c>
      <c r="F739">
        <v>1257</v>
      </c>
      <c r="G739">
        <v>509</v>
      </c>
      <c r="H739">
        <f>Sales[[#This Row],[Turnover]]-Sales[[#This Row],[Cost]]</f>
        <v>748</v>
      </c>
      <c r="I739" s="45">
        <f>Sales[[#This Row],[Turnover]]*1000/Sales[[#This Row],[Quantity]]</f>
        <v>8006.3694267515921</v>
      </c>
      <c r="J739" s="44">
        <f>Sales[[#This Row],[Quantity]]/SUM(Sales[Quantity])</f>
        <v>2.8499285702616306E-4</v>
      </c>
    </row>
    <row r="740" spans="1:10">
      <c r="A740" t="s">
        <v>205</v>
      </c>
      <c r="B740" t="s">
        <v>202</v>
      </c>
      <c r="C740" t="s">
        <v>6</v>
      </c>
      <c r="D740">
        <v>2020</v>
      </c>
      <c r="E740">
        <v>192</v>
      </c>
      <c r="F740">
        <v>1545</v>
      </c>
      <c r="G740">
        <v>621</v>
      </c>
      <c r="H740">
        <f>Sales[[#This Row],[Turnover]]-Sales[[#This Row],[Cost]]</f>
        <v>924</v>
      </c>
      <c r="I740" s="45">
        <f>Sales[[#This Row],[Turnover]]*1000/Sales[[#This Row],[Quantity]]</f>
        <v>8046.875</v>
      </c>
      <c r="J740" s="44">
        <f>Sales[[#This Row],[Quantity]]/SUM(Sales[Quantity])</f>
        <v>3.4852629649059433E-4</v>
      </c>
    </row>
    <row r="741" spans="1:10">
      <c r="A741" t="s">
        <v>205</v>
      </c>
      <c r="B741" t="s">
        <v>202</v>
      </c>
      <c r="C741" t="s">
        <v>5</v>
      </c>
      <c r="D741">
        <v>2020</v>
      </c>
      <c r="E741">
        <v>152</v>
      </c>
      <c r="F741">
        <v>1213</v>
      </c>
      <c r="G741">
        <v>490</v>
      </c>
      <c r="H741">
        <f>Sales[[#This Row],[Turnover]]-Sales[[#This Row],[Cost]]</f>
        <v>723</v>
      </c>
      <c r="I741" s="45">
        <f>Sales[[#This Row],[Turnover]]*1000/Sales[[#This Row],[Quantity]]</f>
        <v>7980.2631578947367</v>
      </c>
      <c r="J741" s="44">
        <f>Sales[[#This Row],[Quantity]]/SUM(Sales[Quantity])</f>
        <v>2.7591665138838715E-4</v>
      </c>
    </row>
    <row r="742" spans="1:10">
      <c r="A742" t="s">
        <v>205</v>
      </c>
      <c r="B742" t="s">
        <v>202</v>
      </c>
      <c r="C742" t="s">
        <v>4</v>
      </c>
      <c r="D742">
        <v>2020</v>
      </c>
      <c r="E742">
        <v>193</v>
      </c>
      <c r="F742">
        <v>1539</v>
      </c>
      <c r="G742">
        <v>623</v>
      </c>
      <c r="H742">
        <f>Sales[[#This Row],[Turnover]]-Sales[[#This Row],[Cost]]</f>
        <v>916</v>
      </c>
      <c r="I742" s="45">
        <f>Sales[[#This Row],[Turnover]]*1000/Sales[[#This Row],[Quantity]]</f>
        <v>7974.0932642487051</v>
      </c>
      <c r="J742" s="44">
        <f>Sales[[#This Row],[Quantity]]/SUM(Sales[Quantity])</f>
        <v>3.5034153761814949E-4</v>
      </c>
    </row>
    <row r="743" spans="1:10">
      <c r="A743" t="s">
        <v>204</v>
      </c>
      <c r="B743" t="s">
        <v>202</v>
      </c>
      <c r="C743" t="s">
        <v>16</v>
      </c>
      <c r="D743">
        <v>2020</v>
      </c>
      <c r="E743">
        <v>148</v>
      </c>
      <c r="F743">
        <v>443</v>
      </c>
      <c r="G743">
        <v>228</v>
      </c>
      <c r="H743">
        <f>Sales[[#This Row],[Turnover]]-Sales[[#This Row],[Cost]]</f>
        <v>215</v>
      </c>
      <c r="I743" s="45">
        <f>Sales[[#This Row],[Turnover]]*1000/Sales[[#This Row],[Quantity]]</f>
        <v>2993.2432432432433</v>
      </c>
      <c r="J743" s="44">
        <f>Sales[[#This Row],[Quantity]]/SUM(Sales[Quantity])</f>
        <v>2.6865568687816645E-4</v>
      </c>
    </row>
    <row r="744" spans="1:10">
      <c r="A744" t="s">
        <v>204</v>
      </c>
      <c r="B744" t="s">
        <v>202</v>
      </c>
      <c r="C744" t="s">
        <v>14</v>
      </c>
      <c r="D744">
        <v>2020</v>
      </c>
      <c r="E744">
        <v>194</v>
      </c>
      <c r="F744">
        <v>574</v>
      </c>
      <c r="G744">
        <v>298</v>
      </c>
      <c r="H744">
        <f>Sales[[#This Row],[Turnover]]-Sales[[#This Row],[Cost]]</f>
        <v>276</v>
      </c>
      <c r="I744" s="45">
        <f>Sales[[#This Row],[Turnover]]*1000/Sales[[#This Row],[Quantity]]</f>
        <v>2958.7628865979382</v>
      </c>
      <c r="J744" s="44">
        <f>Sales[[#This Row],[Quantity]]/SUM(Sales[Quantity])</f>
        <v>3.521567787457047E-4</v>
      </c>
    </row>
    <row r="745" spans="1:10">
      <c r="A745" t="s">
        <v>204</v>
      </c>
      <c r="B745" t="s">
        <v>202</v>
      </c>
      <c r="C745" t="s">
        <v>13</v>
      </c>
      <c r="D745">
        <v>2020</v>
      </c>
      <c r="E745">
        <v>196</v>
      </c>
      <c r="F745">
        <v>588</v>
      </c>
      <c r="G745">
        <v>301</v>
      </c>
      <c r="H745">
        <f>Sales[[#This Row],[Turnover]]-Sales[[#This Row],[Cost]]</f>
        <v>287</v>
      </c>
      <c r="I745" s="45">
        <f>Sales[[#This Row],[Turnover]]*1000/Sales[[#This Row],[Quantity]]</f>
        <v>3000</v>
      </c>
      <c r="J745" s="44">
        <f>Sales[[#This Row],[Quantity]]/SUM(Sales[Quantity])</f>
        <v>3.5578726100081502E-4</v>
      </c>
    </row>
    <row r="746" spans="1:10">
      <c r="A746" t="s">
        <v>204</v>
      </c>
      <c r="B746" t="s">
        <v>202</v>
      </c>
      <c r="C746" t="s">
        <v>11</v>
      </c>
      <c r="D746">
        <v>2020</v>
      </c>
      <c r="E746">
        <v>191</v>
      </c>
      <c r="F746">
        <v>576</v>
      </c>
      <c r="G746">
        <v>295</v>
      </c>
      <c r="H746">
        <f>Sales[[#This Row],[Turnover]]-Sales[[#This Row],[Cost]]</f>
        <v>281</v>
      </c>
      <c r="I746" s="45">
        <f>Sales[[#This Row],[Turnover]]*1000/Sales[[#This Row],[Quantity]]</f>
        <v>3015.7068062827225</v>
      </c>
      <c r="J746" s="44">
        <f>Sales[[#This Row],[Quantity]]/SUM(Sales[Quantity])</f>
        <v>3.4671105536303917E-4</v>
      </c>
    </row>
    <row r="747" spans="1:10">
      <c r="A747" t="s">
        <v>204</v>
      </c>
      <c r="B747" t="s">
        <v>202</v>
      </c>
      <c r="C747" t="s">
        <v>10</v>
      </c>
      <c r="D747">
        <v>2020</v>
      </c>
      <c r="E747">
        <v>166</v>
      </c>
      <c r="F747">
        <v>495</v>
      </c>
      <c r="G747">
        <v>256</v>
      </c>
      <c r="H747">
        <f>Sales[[#This Row],[Turnover]]-Sales[[#This Row],[Cost]]</f>
        <v>239</v>
      </c>
      <c r="I747" s="45">
        <f>Sales[[#This Row],[Turnover]]*1000/Sales[[#This Row],[Quantity]]</f>
        <v>2981.9277108433735</v>
      </c>
      <c r="J747" s="44">
        <f>Sales[[#This Row],[Quantity]]/SUM(Sales[Quantity])</f>
        <v>3.0133002717415967E-4</v>
      </c>
    </row>
    <row r="748" spans="1:10">
      <c r="A748" t="s">
        <v>204</v>
      </c>
      <c r="B748" t="s">
        <v>202</v>
      </c>
      <c r="C748" t="s">
        <v>9</v>
      </c>
      <c r="D748">
        <v>2020</v>
      </c>
      <c r="E748">
        <v>219</v>
      </c>
      <c r="F748">
        <v>597</v>
      </c>
      <c r="G748">
        <v>337</v>
      </c>
      <c r="H748">
        <f>Sales[[#This Row],[Turnover]]-Sales[[#This Row],[Cost]]</f>
        <v>260</v>
      </c>
      <c r="I748" s="45">
        <f>Sales[[#This Row],[Turnover]]*1000/Sales[[#This Row],[Quantity]]</f>
        <v>2726.027397260274</v>
      </c>
      <c r="J748" s="44">
        <f>Sales[[#This Row],[Quantity]]/SUM(Sales[Quantity])</f>
        <v>3.9753780693458415E-4</v>
      </c>
    </row>
    <row r="749" spans="1:10">
      <c r="A749" t="s">
        <v>204</v>
      </c>
      <c r="B749" t="s">
        <v>202</v>
      </c>
      <c r="C749" t="s">
        <v>8</v>
      </c>
      <c r="D749">
        <v>2020</v>
      </c>
      <c r="E749">
        <v>220</v>
      </c>
      <c r="F749">
        <v>601</v>
      </c>
      <c r="G749">
        <v>339</v>
      </c>
      <c r="H749">
        <f>Sales[[#This Row],[Turnover]]-Sales[[#This Row],[Cost]]</f>
        <v>262</v>
      </c>
      <c r="I749" s="45">
        <f>Sales[[#This Row],[Turnover]]*1000/Sales[[#This Row],[Quantity]]</f>
        <v>2731.818181818182</v>
      </c>
      <c r="J749" s="44">
        <f>Sales[[#This Row],[Quantity]]/SUM(Sales[Quantity])</f>
        <v>3.9935304806213936E-4</v>
      </c>
    </row>
    <row r="750" spans="1:10">
      <c r="A750" t="s">
        <v>204</v>
      </c>
      <c r="B750" t="s">
        <v>202</v>
      </c>
      <c r="C750" t="s">
        <v>7</v>
      </c>
      <c r="D750">
        <v>2020</v>
      </c>
      <c r="E750">
        <v>235</v>
      </c>
      <c r="F750">
        <v>642</v>
      </c>
      <c r="G750">
        <v>362</v>
      </c>
      <c r="H750">
        <f>Sales[[#This Row],[Turnover]]-Sales[[#This Row],[Cost]]</f>
        <v>280</v>
      </c>
      <c r="I750" s="45">
        <f>Sales[[#This Row],[Turnover]]*1000/Sales[[#This Row],[Quantity]]</f>
        <v>2731.9148936170213</v>
      </c>
      <c r="J750" s="44">
        <f>Sales[[#This Row],[Quantity]]/SUM(Sales[Quantity])</f>
        <v>4.2658166497546704E-4</v>
      </c>
    </row>
    <row r="751" spans="1:10">
      <c r="A751" t="s">
        <v>204</v>
      </c>
      <c r="B751" t="s">
        <v>202</v>
      </c>
      <c r="C751" t="s">
        <v>6</v>
      </c>
      <c r="D751">
        <v>2020</v>
      </c>
      <c r="E751">
        <v>247</v>
      </c>
      <c r="F751">
        <v>678</v>
      </c>
      <c r="G751">
        <v>381</v>
      </c>
      <c r="H751">
        <f>Sales[[#This Row],[Turnover]]-Sales[[#This Row],[Cost]]</f>
        <v>297</v>
      </c>
      <c r="I751" s="45">
        <f>Sales[[#This Row],[Turnover]]*1000/Sales[[#This Row],[Quantity]]</f>
        <v>2744.9392712550607</v>
      </c>
      <c r="J751" s="44">
        <f>Sales[[#This Row],[Quantity]]/SUM(Sales[Quantity])</f>
        <v>4.4836455850612918E-4</v>
      </c>
    </row>
    <row r="752" spans="1:10">
      <c r="A752" t="s">
        <v>204</v>
      </c>
      <c r="B752" t="s">
        <v>202</v>
      </c>
      <c r="C752" t="s">
        <v>5</v>
      </c>
      <c r="D752">
        <v>2020</v>
      </c>
      <c r="E752">
        <v>196</v>
      </c>
      <c r="F752">
        <v>542</v>
      </c>
      <c r="G752">
        <v>302</v>
      </c>
      <c r="H752">
        <f>Sales[[#This Row],[Turnover]]-Sales[[#This Row],[Cost]]</f>
        <v>240</v>
      </c>
      <c r="I752" s="45">
        <f>Sales[[#This Row],[Turnover]]*1000/Sales[[#This Row],[Quantity]]</f>
        <v>2765.3061224489797</v>
      </c>
      <c r="J752" s="44">
        <f>Sales[[#This Row],[Quantity]]/SUM(Sales[Quantity])</f>
        <v>3.5578726100081502E-4</v>
      </c>
    </row>
    <row r="753" spans="1:10">
      <c r="A753" t="s">
        <v>204</v>
      </c>
      <c r="B753" t="s">
        <v>202</v>
      </c>
      <c r="C753" t="s">
        <v>4</v>
      </c>
      <c r="D753">
        <v>2020</v>
      </c>
      <c r="E753">
        <v>175</v>
      </c>
      <c r="F753">
        <v>479</v>
      </c>
      <c r="G753">
        <v>269</v>
      </c>
      <c r="H753">
        <f>Sales[[#This Row],[Turnover]]-Sales[[#This Row],[Cost]]</f>
        <v>210</v>
      </c>
      <c r="I753" s="45">
        <f>Sales[[#This Row],[Turnover]]*1000/Sales[[#This Row],[Quantity]]</f>
        <v>2737.1428571428573</v>
      </c>
      <c r="J753" s="44">
        <f>Sales[[#This Row],[Quantity]]/SUM(Sales[Quantity])</f>
        <v>3.1766719732215627E-4</v>
      </c>
    </row>
    <row r="754" spans="1:10">
      <c r="A754" t="s">
        <v>203</v>
      </c>
      <c r="B754" t="s">
        <v>202</v>
      </c>
      <c r="C754" t="s">
        <v>11</v>
      </c>
      <c r="D754">
        <v>2020</v>
      </c>
      <c r="E754">
        <v>284</v>
      </c>
      <c r="F754">
        <v>797</v>
      </c>
      <c r="G754">
        <v>344</v>
      </c>
      <c r="H754">
        <f>Sales[[#This Row],[Turnover]]-Sales[[#This Row],[Cost]]</f>
        <v>453</v>
      </c>
      <c r="I754" s="45">
        <f>Sales[[#This Row],[Turnover]]*1000/Sales[[#This Row],[Quantity]]</f>
        <v>2806.3380281690143</v>
      </c>
      <c r="J754" s="44">
        <f>Sales[[#This Row],[Quantity]]/SUM(Sales[Quantity])</f>
        <v>5.1552848022567077E-4</v>
      </c>
    </row>
    <row r="755" spans="1:10">
      <c r="A755" t="s">
        <v>203</v>
      </c>
      <c r="B755" t="s">
        <v>202</v>
      </c>
      <c r="C755" t="s">
        <v>10</v>
      </c>
      <c r="D755">
        <v>2020</v>
      </c>
      <c r="E755">
        <v>324</v>
      </c>
      <c r="F755">
        <v>904</v>
      </c>
      <c r="G755">
        <v>393</v>
      </c>
      <c r="H755">
        <f>Sales[[#This Row],[Turnover]]-Sales[[#This Row],[Cost]]</f>
        <v>511</v>
      </c>
      <c r="I755" s="45">
        <f>Sales[[#This Row],[Turnover]]*1000/Sales[[#This Row],[Quantity]]</f>
        <v>2790.1234567901233</v>
      </c>
      <c r="J755" s="44">
        <f>Sales[[#This Row],[Quantity]]/SUM(Sales[Quantity])</f>
        <v>5.8813812532787794E-4</v>
      </c>
    </row>
    <row r="756" spans="1:10">
      <c r="A756" t="s">
        <v>203</v>
      </c>
      <c r="B756" t="s">
        <v>202</v>
      </c>
      <c r="C756" t="s">
        <v>9</v>
      </c>
      <c r="D756">
        <v>2020</v>
      </c>
      <c r="E756">
        <v>284</v>
      </c>
      <c r="F756">
        <v>795</v>
      </c>
      <c r="G756">
        <v>344</v>
      </c>
      <c r="H756">
        <f>Sales[[#This Row],[Turnover]]-Sales[[#This Row],[Cost]]</f>
        <v>451</v>
      </c>
      <c r="I756" s="45">
        <f>Sales[[#This Row],[Turnover]]*1000/Sales[[#This Row],[Quantity]]</f>
        <v>2799.2957746478874</v>
      </c>
      <c r="J756" s="44">
        <f>Sales[[#This Row],[Quantity]]/SUM(Sales[Quantity])</f>
        <v>5.1552848022567077E-4</v>
      </c>
    </row>
    <row r="757" spans="1:10">
      <c r="A757" t="s">
        <v>203</v>
      </c>
      <c r="B757" t="s">
        <v>202</v>
      </c>
      <c r="C757" t="s">
        <v>8</v>
      </c>
      <c r="D757">
        <v>2020</v>
      </c>
      <c r="E757">
        <v>310</v>
      </c>
      <c r="F757">
        <v>863</v>
      </c>
      <c r="G757">
        <v>376</v>
      </c>
      <c r="H757">
        <f>Sales[[#This Row],[Turnover]]-Sales[[#This Row],[Cost]]</f>
        <v>487</v>
      </c>
      <c r="I757" s="45">
        <f>Sales[[#This Row],[Turnover]]*1000/Sales[[#This Row],[Quantity]]</f>
        <v>2783.8709677419356</v>
      </c>
      <c r="J757" s="44">
        <f>Sales[[#This Row],[Quantity]]/SUM(Sales[Quantity])</f>
        <v>5.6272474954210537E-4</v>
      </c>
    </row>
    <row r="758" spans="1:10">
      <c r="A758" t="s">
        <v>203</v>
      </c>
      <c r="B758" t="s">
        <v>202</v>
      </c>
      <c r="C758" t="s">
        <v>7</v>
      </c>
      <c r="D758">
        <v>2020</v>
      </c>
      <c r="E758">
        <v>304</v>
      </c>
      <c r="F758">
        <v>859</v>
      </c>
      <c r="G758">
        <v>368</v>
      </c>
      <c r="H758">
        <f>Sales[[#This Row],[Turnover]]-Sales[[#This Row],[Cost]]</f>
        <v>491</v>
      </c>
      <c r="I758" s="45">
        <f>Sales[[#This Row],[Turnover]]*1000/Sales[[#This Row],[Quantity]]</f>
        <v>2825.6578947368421</v>
      </c>
      <c r="J758" s="44">
        <f>Sales[[#This Row],[Quantity]]/SUM(Sales[Quantity])</f>
        <v>5.518333027767743E-4</v>
      </c>
    </row>
    <row r="759" spans="1:10">
      <c r="A759" t="s">
        <v>203</v>
      </c>
      <c r="B759" t="s">
        <v>202</v>
      </c>
      <c r="C759" t="s">
        <v>6</v>
      </c>
      <c r="D759">
        <v>2020</v>
      </c>
      <c r="E759">
        <v>273</v>
      </c>
      <c r="F759">
        <v>766</v>
      </c>
      <c r="G759">
        <v>331</v>
      </c>
      <c r="H759">
        <f>Sales[[#This Row],[Turnover]]-Sales[[#This Row],[Cost]]</f>
        <v>435</v>
      </c>
      <c r="I759" s="45">
        <f>Sales[[#This Row],[Turnover]]*1000/Sales[[#This Row],[Quantity]]</f>
        <v>2805.8608058608061</v>
      </c>
      <c r="J759" s="44">
        <f>Sales[[#This Row],[Quantity]]/SUM(Sales[Quantity])</f>
        <v>4.9556082782256379E-4</v>
      </c>
    </row>
    <row r="760" spans="1:10">
      <c r="A760" t="s">
        <v>203</v>
      </c>
      <c r="B760" t="s">
        <v>202</v>
      </c>
      <c r="C760" t="s">
        <v>5</v>
      </c>
      <c r="D760">
        <v>2020</v>
      </c>
      <c r="E760">
        <v>322</v>
      </c>
      <c r="F760">
        <v>909</v>
      </c>
      <c r="G760">
        <v>390</v>
      </c>
      <c r="H760">
        <f>Sales[[#This Row],[Turnover]]-Sales[[#This Row],[Cost]]</f>
        <v>519</v>
      </c>
      <c r="I760" s="45">
        <f>Sales[[#This Row],[Turnover]]*1000/Sales[[#This Row],[Quantity]]</f>
        <v>2822.9813664596272</v>
      </c>
      <c r="J760" s="44">
        <f>Sales[[#This Row],[Quantity]]/SUM(Sales[Quantity])</f>
        <v>5.8450764307276762E-4</v>
      </c>
    </row>
    <row r="761" spans="1:10">
      <c r="A761" t="s">
        <v>203</v>
      </c>
      <c r="B761" t="s">
        <v>202</v>
      </c>
      <c r="C761" t="s">
        <v>4</v>
      </c>
      <c r="D761">
        <v>2020</v>
      </c>
      <c r="E761">
        <v>292</v>
      </c>
      <c r="F761">
        <v>818</v>
      </c>
      <c r="G761">
        <v>354</v>
      </c>
      <c r="H761">
        <f>Sales[[#This Row],[Turnover]]-Sales[[#This Row],[Cost]]</f>
        <v>464</v>
      </c>
      <c r="I761" s="45">
        <f>Sales[[#This Row],[Turnover]]*1000/Sales[[#This Row],[Quantity]]</f>
        <v>2801.3698630136987</v>
      </c>
      <c r="J761" s="44">
        <f>Sales[[#This Row],[Quantity]]/SUM(Sales[Quantity])</f>
        <v>5.3005040924611216E-4</v>
      </c>
    </row>
    <row r="762" spans="1:10">
      <c r="A762" t="s">
        <v>207</v>
      </c>
      <c r="B762" t="s">
        <v>209</v>
      </c>
      <c r="C762" t="s">
        <v>18</v>
      </c>
      <c r="D762">
        <v>2018</v>
      </c>
      <c r="E762">
        <v>290</v>
      </c>
      <c r="F762">
        <v>433</v>
      </c>
      <c r="G762">
        <v>169</v>
      </c>
      <c r="H762">
        <f>Sales[[#This Row],[Turnover]]-Sales[[#This Row],[Cost]]</f>
        <v>264</v>
      </c>
      <c r="I762" s="45">
        <f>Sales[[#This Row],[Turnover]]*1000/Sales[[#This Row],[Quantity]]</f>
        <v>1493.1034482758621</v>
      </c>
      <c r="J762" s="44">
        <f>Sales[[#This Row],[Quantity]]/SUM(Sales[Quantity])</f>
        <v>5.2641992699100184E-4</v>
      </c>
    </row>
    <row r="763" spans="1:10">
      <c r="A763" t="s">
        <v>207</v>
      </c>
      <c r="B763" t="s">
        <v>209</v>
      </c>
      <c r="C763" t="s">
        <v>16</v>
      </c>
      <c r="D763">
        <v>2018</v>
      </c>
      <c r="E763">
        <v>326</v>
      </c>
      <c r="F763">
        <v>488</v>
      </c>
      <c r="G763">
        <v>190</v>
      </c>
      <c r="H763">
        <f>Sales[[#This Row],[Turnover]]-Sales[[#This Row],[Cost]]</f>
        <v>298</v>
      </c>
      <c r="I763" s="45">
        <f>Sales[[#This Row],[Turnover]]*1000/Sales[[#This Row],[Quantity]]</f>
        <v>1496.9325153374234</v>
      </c>
      <c r="J763" s="44">
        <f>Sales[[#This Row],[Quantity]]/SUM(Sales[Quantity])</f>
        <v>5.9176860758298826E-4</v>
      </c>
    </row>
    <row r="764" spans="1:10">
      <c r="A764" t="s">
        <v>207</v>
      </c>
      <c r="B764" t="s">
        <v>209</v>
      </c>
      <c r="C764" t="s">
        <v>14</v>
      </c>
      <c r="D764">
        <v>2018</v>
      </c>
      <c r="E764">
        <v>488</v>
      </c>
      <c r="F764">
        <v>725</v>
      </c>
      <c r="G764">
        <v>284</v>
      </c>
      <c r="H764">
        <f>Sales[[#This Row],[Turnover]]-Sales[[#This Row],[Cost]]</f>
        <v>441</v>
      </c>
      <c r="I764" s="45">
        <f>Sales[[#This Row],[Turnover]]*1000/Sales[[#This Row],[Quantity]]</f>
        <v>1485.655737704918</v>
      </c>
      <c r="J764" s="44">
        <f>Sales[[#This Row],[Quantity]]/SUM(Sales[Quantity])</f>
        <v>8.8583767024692729E-4</v>
      </c>
    </row>
    <row r="765" spans="1:10">
      <c r="A765" t="s">
        <v>207</v>
      </c>
      <c r="B765" t="s">
        <v>209</v>
      </c>
      <c r="C765" t="s">
        <v>13</v>
      </c>
      <c r="D765">
        <v>2018</v>
      </c>
      <c r="E765">
        <v>521</v>
      </c>
      <c r="F765">
        <v>780</v>
      </c>
      <c r="G765">
        <v>303</v>
      </c>
      <c r="H765">
        <f>Sales[[#This Row],[Turnover]]-Sales[[#This Row],[Cost]]</f>
        <v>477</v>
      </c>
      <c r="I765" s="45">
        <f>Sales[[#This Row],[Turnover]]*1000/Sales[[#This Row],[Quantity]]</f>
        <v>1497.1209213051823</v>
      </c>
      <c r="J765" s="44">
        <f>Sales[[#This Row],[Quantity]]/SUM(Sales[Quantity])</f>
        <v>9.4574062745624813E-4</v>
      </c>
    </row>
    <row r="766" spans="1:10">
      <c r="A766" t="s">
        <v>207</v>
      </c>
      <c r="B766" t="s">
        <v>209</v>
      </c>
      <c r="C766" t="s">
        <v>11</v>
      </c>
      <c r="D766">
        <v>2018</v>
      </c>
      <c r="E766">
        <v>451</v>
      </c>
      <c r="F766">
        <v>676</v>
      </c>
      <c r="G766">
        <v>262</v>
      </c>
      <c r="H766">
        <f>Sales[[#This Row],[Turnover]]-Sales[[#This Row],[Cost]]</f>
        <v>414</v>
      </c>
      <c r="I766" s="45">
        <f>Sales[[#This Row],[Turnover]]*1000/Sales[[#This Row],[Quantity]]</f>
        <v>1498.8913525498892</v>
      </c>
      <c r="J766" s="44">
        <f>Sales[[#This Row],[Quantity]]/SUM(Sales[Quantity])</f>
        <v>8.186737485273856E-4</v>
      </c>
    </row>
    <row r="767" spans="1:10">
      <c r="A767" t="s">
        <v>207</v>
      </c>
      <c r="B767" t="s">
        <v>209</v>
      </c>
      <c r="C767" t="s">
        <v>10</v>
      </c>
      <c r="D767">
        <v>2018</v>
      </c>
      <c r="E767">
        <v>379</v>
      </c>
      <c r="F767">
        <v>568</v>
      </c>
      <c r="G767">
        <v>221</v>
      </c>
      <c r="H767">
        <f>Sales[[#This Row],[Turnover]]-Sales[[#This Row],[Cost]]</f>
        <v>347</v>
      </c>
      <c r="I767" s="45">
        <f>Sales[[#This Row],[Turnover]]*1000/Sales[[#This Row],[Quantity]]</f>
        <v>1498.6807387862798</v>
      </c>
      <c r="J767" s="44">
        <f>Sales[[#This Row],[Quantity]]/SUM(Sales[Quantity])</f>
        <v>6.8797638734341274E-4</v>
      </c>
    </row>
    <row r="768" spans="1:10">
      <c r="A768" t="s">
        <v>207</v>
      </c>
      <c r="B768" t="s">
        <v>209</v>
      </c>
      <c r="C768" t="s">
        <v>9</v>
      </c>
      <c r="D768">
        <v>2018</v>
      </c>
      <c r="E768">
        <v>502</v>
      </c>
      <c r="F768">
        <v>449</v>
      </c>
      <c r="G768">
        <v>292</v>
      </c>
      <c r="H768">
        <f>Sales[[#This Row],[Turnover]]-Sales[[#This Row],[Cost]]</f>
        <v>157</v>
      </c>
      <c r="I768" s="45">
        <f>Sales[[#This Row],[Turnover]]*1000/Sales[[#This Row],[Quantity]]</f>
        <v>894.42231075697214</v>
      </c>
      <c r="J768" s="44">
        <f>Sales[[#This Row],[Quantity]]/SUM(Sales[Quantity])</f>
        <v>9.1125104603269975E-4</v>
      </c>
    </row>
    <row r="769" spans="1:10">
      <c r="A769" t="s">
        <v>207</v>
      </c>
      <c r="B769" t="s">
        <v>209</v>
      </c>
      <c r="C769" t="s">
        <v>8</v>
      </c>
      <c r="D769">
        <v>2018</v>
      </c>
      <c r="E769">
        <v>433</v>
      </c>
      <c r="F769">
        <v>390</v>
      </c>
      <c r="G769">
        <v>252</v>
      </c>
      <c r="H769">
        <f>Sales[[#This Row],[Turnover]]-Sales[[#This Row],[Cost]]</f>
        <v>138</v>
      </c>
      <c r="I769" s="45">
        <f>Sales[[#This Row],[Turnover]]*1000/Sales[[#This Row],[Quantity]]</f>
        <v>900.69284064665123</v>
      </c>
      <c r="J769" s="44">
        <f>Sales[[#This Row],[Quantity]]/SUM(Sales[Quantity])</f>
        <v>7.8599940823139238E-4</v>
      </c>
    </row>
    <row r="770" spans="1:10">
      <c r="A770" t="s">
        <v>207</v>
      </c>
      <c r="B770" t="s">
        <v>209</v>
      </c>
      <c r="C770" t="s">
        <v>7</v>
      </c>
      <c r="D770">
        <v>2018</v>
      </c>
      <c r="E770">
        <v>487</v>
      </c>
      <c r="F770">
        <v>440</v>
      </c>
      <c r="G770">
        <v>283</v>
      </c>
      <c r="H770">
        <f>Sales[[#This Row],[Turnover]]-Sales[[#This Row],[Cost]]</f>
        <v>157</v>
      </c>
      <c r="I770" s="45">
        <f>Sales[[#This Row],[Turnover]]*1000/Sales[[#This Row],[Quantity]]</f>
        <v>903.49075975359347</v>
      </c>
      <c r="J770" s="44">
        <f>Sales[[#This Row],[Quantity]]/SUM(Sales[Quantity])</f>
        <v>8.8402242911937202E-4</v>
      </c>
    </row>
    <row r="771" spans="1:10">
      <c r="A771" t="s">
        <v>207</v>
      </c>
      <c r="B771" t="s">
        <v>209</v>
      </c>
      <c r="C771" t="s">
        <v>6</v>
      </c>
      <c r="D771">
        <v>2018</v>
      </c>
      <c r="E771">
        <v>404</v>
      </c>
      <c r="F771">
        <v>361</v>
      </c>
      <c r="G771">
        <v>235</v>
      </c>
      <c r="H771">
        <f>Sales[[#This Row],[Turnover]]-Sales[[#This Row],[Cost]]</f>
        <v>126</v>
      </c>
      <c r="I771" s="45">
        <f>Sales[[#This Row],[Turnover]]*1000/Sales[[#This Row],[Quantity]]</f>
        <v>893.56435643564362</v>
      </c>
      <c r="J771" s="44">
        <f>Sales[[#This Row],[Quantity]]/SUM(Sales[Quantity])</f>
        <v>7.3335741553229219E-4</v>
      </c>
    </row>
    <row r="772" spans="1:10">
      <c r="A772" t="s">
        <v>207</v>
      </c>
      <c r="B772" t="s">
        <v>209</v>
      </c>
      <c r="C772" t="s">
        <v>5</v>
      </c>
      <c r="D772">
        <v>2018</v>
      </c>
      <c r="E772">
        <v>407</v>
      </c>
      <c r="F772">
        <v>369</v>
      </c>
      <c r="G772">
        <v>237</v>
      </c>
      <c r="H772">
        <f>Sales[[#This Row],[Turnover]]-Sales[[#This Row],[Cost]]</f>
        <v>132</v>
      </c>
      <c r="I772" s="45">
        <f>Sales[[#This Row],[Turnover]]*1000/Sales[[#This Row],[Quantity]]</f>
        <v>906.63390663390669</v>
      </c>
      <c r="J772" s="44">
        <f>Sales[[#This Row],[Quantity]]/SUM(Sales[Quantity])</f>
        <v>7.3880313891495778E-4</v>
      </c>
    </row>
    <row r="773" spans="1:10">
      <c r="A773" t="s">
        <v>207</v>
      </c>
      <c r="B773" t="s">
        <v>209</v>
      </c>
      <c r="C773" t="s">
        <v>4</v>
      </c>
      <c r="D773">
        <v>2018</v>
      </c>
      <c r="E773">
        <v>680</v>
      </c>
      <c r="F773">
        <v>478</v>
      </c>
      <c r="G773">
        <v>396</v>
      </c>
      <c r="H773">
        <f>Sales[[#This Row],[Turnover]]-Sales[[#This Row],[Cost]]</f>
        <v>82</v>
      </c>
      <c r="I773" s="45">
        <f>Sales[[#This Row],[Turnover]]*1000/Sales[[#This Row],[Quantity]]</f>
        <v>702.94117647058829</v>
      </c>
      <c r="J773" s="44">
        <f>Sales[[#This Row],[Quantity]]/SUM(Sales[Quantity])</f>
        <v>1.2343639667375217E-3</v>
      </c>
    </row>
    <row r="774" spans="1:10">
      <c r="A774" t="s">
        <v>206</v>
      </c>
      <c r="B774" t="s">
        <v>209</v>
      </c>
      <c r="C774" t="s">
        <v>18</v>
      </c>
      <c r="D774">
        <v>2018</v>
      </c>
      <c r="E774">
        <v>179</v>
      </c>
      <c r="F774">
        <v>314</v>
      </c>
      <c r="G774">
        <v>0</v>
      </c>
      <c r="H774">
        <f>Sales[[#This Row],[Turnover]]-Sales[[#This Row],[Cost]]</f>
        <v>314</v>
      </c>
      <c r="I774" s="45">
        <f>Sales[[#This Row],[Turnover]]*1000/Sales[[#This Row],[Quantity]]</f>
        <v>1754.1899441340781</v>
      </c>
      <c r="J774" s="44">
        <f>Sales[[#This Row],[Quantity]]/SUM(Sales[Quantity])</f>
        <v>3.2492816183237702E-4</v>
      </c>
    </row>
    <row r="775" spans="1:10">
      <c r="A775" t="s">
        <v>206</v>
      </c>
      <c r="B775" t="s">
        <v>209</v>
      </c>
      <c r="C775" t="s">
        <v>16</v>
      </c>
      <c r="D775">
        <v>2018</v>
      </c>
      <c r="E775">
        <v>267</v>
      </c>
      <c r="F775">
        <v>469</v>
      </c>
      <c r="G775">
        <v>0</v>
      </c>
      <c r="H775">
        <f>Sales[[#This Row],[Turnover]]-Sales[[#This Row],[Cost]]</f>
        <v>469</v>
      </c>
      <c r="I775" s="45">
        <f>Sales[[#This Row],[Turnover]]*1000/Sales[[#This Row],[Quantity]]</f>
        <v>1756.5543071161048</v>
      </c>
      <c r="J775" s="44">
        <f>Sales[[#This Row],[Quantity]]/SUM(Sales[Quantity])</f>
        <v>4.8466938105723271E-4</v>
      </c>
    </row>
    <row r="776" spans="1:10">
      <c r="A776" t="s">
        <v>206</v>
      </c>
      <c r="B776" t="s">
        <v>209</v>
      </c>
      <c r="C776" t="s">
        <v>14</v>
      </c>
      <c r="D776">
        <v>2018</v>
      </c>
      <c r="E776">
        <v>312</v>
      </c>
      <c r="F776">
        <v>544</v>
      </c>
      <c r="G776">
        <v>0</v>
      </c>
      <c r="H776">
        <f>Sales[[#This Row],[Turnover]]-Sales[[#This Row],[Cost]]</f>
        <v>544</v>
      </c>
      <c r="I776" s="45">
        <f>Sales[[#This Row],[Turnover]]*1000/Sales[[#This Row],[Quantity]]</f>
        <v>1743.5897435897436</v>
      </c>
      <c r="J776" s="44">
        <f>Sales[[#This Row],[Quantity]]/SUM(Sales[Quantity])</f>
        <v>5.663552317972158E-4</v>
      </c>
    </row>
    <row r="777" spans="1:10">
      <c r="A777" t="s">
        <v>206</v>
      </c>
      <c r="B777" t="s">
        <v>209</v>
      </c>
      <c r="C777" t="s">
        <v>13</v>
      </c>
      <c r="D777">
        <v>2018</v>
      </c>
      <c r="E777">
        <v>275</v>
      </c>
      <c r="F777">
        <v>485</v>
      </c>
      <c r="G777">
        <v>0</v>
      </c>
      <c r="H777">
        <f>Sales[[#This Row],[Turnover]]-Sales[[#This Row],[Cost]]</f>
        <v>485</v>
      </c>
      <c r="I777" s="45">
        <f>Sales[[#This Row],[Turnover]]*1000/Sales[[#This Row],[Quantity]]</f>
        <v>1763.6363636363637</v>
      </c>
      <c r="J777" s="44">
        <f>Sales[[#This Row],[Quantity]]/SUM(Sales[Quantity])</f>
        <v>4.9919131007767422E-4</v>
      </c>
    </row>
    <row r="778" spans="1:10">
      <c r="A778" t="s">
        <v>206</v>
      </c>
      <c r="B778" t="s">
        <v>209</v>
      </c>
      <c r="C778" t="s">
        <v>11</v>
      </c>
      <c r="D778">
        <v>2018</v>
      </c>
      <c r="E778">
        <v>241</v>
      </c>
      <c r="F778">
        <v>421</v>
      </c>
      <c r="G778">
        <v>0</v>
      </c>
      <c r="H778">
        <f>Sales[[#This Row],[Turnover]]-Sales[[#This Row],[Cost]]</f>
        <v>421</v>
      </c>
      <c r="I778" s="45">
        <f>Sales[[#This Row],[Turnover]]*1000/Sales[[#This Row],[Quantity]]</f>
        <v>1746.8879668049792</v>
      </c>
      <c r="J778" s="44">
        <f>Sales[[#This Row],[Quantity]]/SUM(Sales[Quantity])</f>
        <v>4.3747311174079811E-4</v>
      </c>
    </row>
    <row r="779" spans="1:10">
      <c r="A779" t="s">
        <v>206</v>
      </c>
      <c r="B779" t="s">
        <v>209</v>
      </c>
      <c r="C779" t="s">
        <v>10</v>
      </c>
      <c r="D779">
        <v>2018</v>
      </c>
      <c r="E779">
        <v>232</v>
      </c>
      <c r="F779">
        <v>408</v>
      </c>
      <c r="G779">
        <v>0</v>
      </c>
      <c r="H779">
        <f>Sales[[#This Row],[Turnover]]-Sales[[#This Row],[Cost]]</f>
        <v>408</v>
      </c>
      <c r="I779" s="45">
        <f>Sales[[#This Row],[Turnover]]*1000/Sales[[#This Row],[Quantity]]</f>
        <v>1758.6206896551723</v>
      </c>
      <c r="J779" s="44">
        <f>Sales[[#This Row],[Quantity]]/SUM(Sales[Quantity])</f>
        <v>4.211359415928015E-4</v>
      </c>
    </row>
    <row r="780" spans="1:10">
      <c r="A780" t="s">
        <v>206</v>
      </c>
      <c r="B780" t="s">
        <v>209</v>
      </c>
      <c r="C780" t="s">
        <v>9</v>
      </c>
      <c r="D780">
        <v>2018</v>
      </c>
      <c r="E780">
        <v>431</v>
      </c>
      <c r="F780">
        <v>520</v>
      </c>
      <c r="G780">
        <v>260</v>
      </c>
      <c r="H780">
        <f>Sales[[#This Row],[Turnover]]-Sales[[#This Row],[Cost]]</f>
        <v>260</v>
      </c>
      <c r="I780" s="45">
        <f>Sales[[#This Row],[Turnover]]*1000/Sales[[#This Row],[Quantity]]</f>
        <v>1206.4965197215777</v>
      </c>
      <c r="J780" s="44">
        <f>Sales[[#This Row],[Quantity]]/SUM(Sales[Quantity])</f>
        <v>7.8236892597628206E-4</v>
      </c>
    </row>
    <row r="781" spans="1:10">
      <c r="A781" t="s">
        <v>206</v>
      </c>
      <c r="B781" t="s">
        <v>209</v>
      </c>
      <c r="C781" t="s">
        <v>8</v>
      </c>
      <c r="D781">
        <v>2018</v>
      </c>
      <c r="E781">
        <v>414</v>
      </c>
      <c r="F781">
        <v>498</v>
      </c>
      <c r="G781">
        <v>249</v>
      </c>
      <c r="H781">
        <f>Sales[[#This Row],[Turnover]]-Sales[[#This Row],[Cost]]</f>
        <v>249</v>
      </c>
      <c r="I781" s="45">
        <f>Sales[[#This Row],[Turnover]]*1000/Sales[[#This Row],[Quantity]]</f>
        <v>1202.8985507246377</v>
      </c>
      <c r="J781" s="44">
        <f>Sales[[#This Row],[Quantity]]/SUM(Sales[Quantity])</f>
        <v>7.5150982680784401E-4</v>
      </c>
    </row>
    <row r="782" spans="1:10">
      <c r="A782" t="s">
        <v>206</v>
      </c>
      <c r="B782" t="s">
        <v>209</v>
      </c>
      <c r="C782" t="s">
        <v>7</v>
      </c>
      <c r="D782">
        <v>2018</v>
      </c>
      <c r="E782">
        <v>404</v>
      </c>
      <c r="F782">
        <v>487</v>
      </c>
      <c r="G782">
        <v>243</v>
      </c>
      <c r="H782">
        <f>Sales[[#This Row],[Turnover]]-Sales[[#This Row],[Cost]]</f>
        <v>244</v>
      </c>
      <c r="I782" s="45">
        <f>Sales[[#This Row],[Turnover]]*1000/Sales[[#This Row],[Quantity]]</f>
        <v>1205.4455445544554</v>
      </c>
      <c r="J782" s="44">
        <f>Sales[[#This Row],[Quantity]]/SUM(Sales[Quantity])</f>
        <v>7.3335741553229219E-4</v>
      </c>
    </row>
    <row r="783" spans="1:10">
      <c r="A783" t="s">
        <v>206</v>
      </c>
      <c r="B783" t="s">
        <v>209</v>
      </c>
      <c r="C783" t="s">
        <v>6</v>
      </c>
      <c r="D783">
        <v>2018</v>
      </c>
      <c r="E783">
        <v>389</v>
      </c>
      <c r="F783">
        <v>463</v>
      </c>
      <c r="G783">
        <v>234</v>
      </c>
      <c r="H783">
        <f>Sales[[#This Row],[Turnover]]-Sales[[#This Row],[Cost]]</f>
        <v>229</v>
      </c>
      <c r="I783" s="45">
        <f>Sales[[#This Row],[Turnover]]*1000/Sales[[#This Row],[Quantity]]</f>
        <v>1190.2313624678663</v>
      </c>
      <c r="J783" s="44">
        <f>Sales[[#This Row],[Quantity]]/SUM(Sales[Quantity])</f>
        <v>7.0612879861896456E-4</v>
      </c>
    </row>
    <row r="784" spans="1:10">
      <c r="A784" t="s">
        <v>206</v>
      </c>
      <c r="B784" t="s">
        <v>209</v>
      </c>
      <c r="C784" t="s">
        <v>5</v>
      </c>
      <c r="D784">
        <v>2018</v>
      </c>
      <c r="E784">
        <v>352</v>
      </c>
      <c r="F784">
        <v>421</v>
      </c>
      <c r="G784">
        <v>212</v>
      </c>
      <c r="H784">
        <f>Sales[[#This Row],[Turnover]]-Sales[[#This Row],[Cost]]</f>
        <v>209</v>
      </c>
      <c r="I784" s="45">
        <f>Sales[[#This Row],[Turnover]]*1000/Sales[[#This Row],[Quantity]]</f>
        <v>1196.0227272727273</v>
      </c>
      <c r="J784" s="44">
        <f>Sales[[#This Row],[Quantity]]/SUM(Sales[Quantity])</f>
        <v>6.3896487689942298E-4</v>
      </c>
    </row>
    <row r="785" spans="1:10">
      <c r="A785" t="s">
        <v>206</v>
      </c>
      <c r="B785" t="s">
        <v>209</v>
      </c>
      <c r="C785" t="s">
        <v>4</v>
      </c>
      <c r="D785">
        <v>2018</v>
      </c>
      <c r="E785">
        <v>378</v>
      </c>
      <c r="F785">
        <v>301</v>
      </c>
      <c r="G785">
        <v>228</v>
      </c>
      <c r="H785">
        <f>Sales[[#This Row],[Turnover]]-Sales[[#This Row],[Cost]]</f>
        <v>73</v>
      </c>
      <c r="I785" s="45">
        <f>Sales[[#This Row],[Turnover]]*1000/Sales[[#This Row],[Quantity]]</f>
        <v>796.2962962962963</v>
      </c>
      <c r="J785" s="44">
        <f>Sales[[#This Row],[Quantity]]/SUM(Sales[Quantity])</f>
        <v>6.8616114621585758E-4</v>
      </c>
    </row>
    <row r="786" spans="1:10">
      <c r="A786" t="s">
        <v>204</v>
      </c>
      <c r="B786" t="s">
        <v>209</v>
      </c>
      <c r="C786" t="s">
        <v>18</v>
      </c>
      <c r="D786">
        <v>2018</v>
      </c>
      <c r="E786">
        <v>490</v>
      </c>
      <c r="F786">
        <v>959</v>
      </c>
      <c r="G786">
        <v>593</v>
      </c>
      <c r="H786">
        <f>Sales[[#This Row],[Turnover]]-Sales[[#This Row],[Cost]]</f>
        <v>366</v>
      </c>
      <c r="I786" s="45">
        <f>Sales[[#This Row],[Turnover]]*1000/Sales[[#This Row],[Quantity]]</f>
        <v>1957.1428571428571</v>
      </c>
      <c r="J786" s="44">
        <f>Sales[[#This Row],[Quantity]]/SUM(Sales[Quantity])</f>
        <v>8.8946815250203761E-4</v>
      </c>
    </row>
    <row r="787" spans="1:10">
      <c r="A787" t="s">
        <v>204</v>
      </c>
      <c r="B787" t="s">
        <v>209</v>
      </c>
      <c r="C787" t="s">
        <v>16</v>
      </c>
      <c r="D787">
        <v>2018</v>
      </c>
      <c r="E787">
        <v>456</v>
      </c>
      <c r="F787">
        <v>880</v>
      </c>
      <c r="G787">
        <v>552</v>
      </c>
      <c r="H787">
        <f>Sales[[#This Row],[Turnover]]-Sales[[#This Row],[Cost]]</f>
        <v>328</v>
      </c>
      <c r="I787" s="45">
        <f>Sales[[#This Row],[Turnover]]*1000/Sales[[#This Row],[Quantity]]</f>
        <v>1929.8245614035088</v>
      </c>
      <c r="J787" s="44">
        <f>Sales[[#This Row],[Quantity]]/SUM(Sales[Quantity])</f>
        <v>8.2774995416516151E-4</v>
      </c>
    </row>
    <row r="788" spans="1:10">
      <c r="A788" t="s">
        <v>204</v>
      </c>
      <c r="B788" t="s">
        <v>209</v>
      </c>
      <c r="C788" t="s">
        <v>14</v>
      </c>
      <c r="D788">
        <v>2018</v>
      </c>
      <c r="E788">
        <v>492</v>
      </c>
      <c r="F788">
        <v>962</v>
      </c>
      <c r="G788">
        <v>596</v>
      </c>
      <c r="H788">
        <f>Sales[[#This Row],[Turnover]]-Sales[[#This Row],[Cost]]</f>
        <v>366</v>
      </c>
      <c r="I788" s="45">
        <f>Sales[[#This Row],[Turnover]]*1000/Sales[[#This Row],[Quantity]]</f>
        <v>1955.2845528455284</v>
      </c>
      <c r="J788" s="44">
        <f>Sales[[#This Row],[Quantity]]/SUM(Sales[Quantity])</f>
        <v>8.9309863475714793E-4</v>
      </c>
    </row>
    <row r="789" spans="1:10">
      <c r="A789" t="s">
        <v>204</v>
      </c>
      <c r="B789" t="s">
        <v>209</v>
      </c>
      <c r="C789" t="s">
        <v>13</v>
      </c>
      <c r="D789">
        <v>2018</v>
      </c>
      <c r="E789">
        <v>520</v>
      </c>
      <c r="F789">
        <v>1012</v>
      </c>
      <c r="G789">
        <v>630</v>
      </c>
      <c r="H789">
        <f>Sales[[#This Row],[Turnover]]-Sales[[#This Row],[Cost]]</f>
        <v>382</v>
      </c>
      <c r="I789" s="45">
        <f>Sales[[#This Row],[Turnover]]*1000/Sales[[#This Row],[Quantity]]</f>
        <v>1946.1538461538462</v>
      </c>
      <c r="J789" s="44">
        <f>Sales[[#This Row],[Quantity]]/SUM(Sales[Quantity])</f>
        <v>9.4392538632869297E-4</v>
      </c>
    </row>
    <row r="790" spans="1:10">
      <c r="A790" t="s">
        <v>204</v>
      </c>
      <c r="B790" t="s">
        <v>209</v>
      </c>
      <c r="C790" t="s">
        <v>11</v>
      </c>
      <c r="D790">
        <v>2018</v>
      </c>
      <c r="E790">
        <v>488</v>
      </c>
      <c r="F790">
        <v>950</v>
      </c>
      <c r="G790">
        <v>592</v>
      </c>
      <c r="H790">
        <f>Sales[[#This Row],[Turnover]]-Sales[[#This Row],[Cost]]</f>
        <v>358</v>
      </c>
      <c r="I790" s="45">
        <f>Sales[[#This Row],[Turnover]]*1000/Sales[[#This Row],[Quantity]]</f>
        <v>1946.7213114754099</v>
      </c>
      <c r="J790" s="44">
        <f>Sales[[#This Row],[Quantity]]/SUM(Sales[Quantity])</f>
        <v>8.8583767024692729E-4</v>
      </c>
    </row>
    <row r="791" spans="1:10">
      <c r="A791" t="s">
        <v>204</v>
      </c>
      <c r="B791" t="s">
        <v>209</v>
      </c>
      <c r="C791" t="s">
        <v>10</v>
      </c>
      <c r="D791">
        <v>2018</v>
      </c>
      <c r="E791">
        <v>476</v>
      </c>
      <c r="F791">
        <v>929</v>
      </c>
      <c r="G791">
        <v>577</v>
      </c>
      <c r="H791">
        <f>Sales[[#This Row],[Turnover]]-Sales[[#This Row],[Cost]]</f>
        <v>352</v>
      </c>
      <c r="I791" s="45">
        <f>Sales[[#This Row],[Turnover]]*1000/Sales[[#This Row],[Quantity]]</f>
        <v>1951.6806722689075</v>
      </c>
      <c r="J791" s="44">
        <f>Sales[[#This Row],[Quantity]]/SUM(Sales[Quantity])</f>
        <v>8.6405477671626515E-4</v>
      </c>
    </row>
    <row r="792" spans="1:10">
      <c r="A792" t="s">
        <v>204</v>
      </c>
      <c r="B792" t="s">
        <v>209</v>
      </c>
      <c r="C792" t="s">
        <v>9</v>
      </c>
      <c r="D792">
        <v>2018</v>
      </c>
      <c r="E792">
        <v>443</v>
      </c>
      <c r="F792">
        <v>856</v>
      </c>
      <c r="G792">
        <v>537</v>
      </c>
      <c r="H792">
        <f>Sales[[#This Row],[Turnover]]-Sales[[#This Row],[Cost]]</f>
        <v>319</v>
      </c>
      <c r="I792" s="45">
        <f>Sales[[#This Row],[Turnover]]*1000/Sales[[#This Row],[Quantity]]</f>
        <v>1932.2799097065463</v>
      </c>
      <c r="J792" s="44">
        <f>Sales[[#This Row],[Quantity]]/SUM(Sales[Quantity])</f>
        <v>8.041518195069442E-4</v>
      </c>
    </row>
    <row r="793" spans="1:10">
      <c r="A793" t="s">
        <v>204</v>
      </c>
      <c r="B793" t="s">
        <v>209</v>
      </c>
      <c r="C793" t="s">
        <v>8</v>
      </c>
      <c r="D793">
        <v>2018</v>
      </c>
      <c r="E793">
        <v>606</v>
      </c>
      <c r="F793">
        <v>904</v>
      </c>
      <c r="G793">
        <v>734</v>
      </c>
      <c r="H793">
        <f>Sales[[#This Row],[Turnover]]-Sales[[#This Row],[Cost]]</f>
        <v>170</v>
      </c>
      <c r="I793" s="45">
        <f>Sales[[#This Row],[Turnover]]*1000/Sales[[#This Row],[Quantity]]</f>
        <v>1491.7491749174917</v>
      </c>
      <c r="J793" s="44">
        <f>Sales[[#This Row],[Quantity]]/SUM(Sales[Quantity])</f>
        <v>1.1000361232984383E-3</v>
      </c>
    </row>
    <row r="794" spans="1:10">
      <c r="A794" t="s">
        <v>204</v>
      </c>
      <c r="B794" t="s">
        <v>209</v>
      </c>
      <c r="C794" t="s">
        <v>7</v>
      </c>
      <c r="D794">
        <v>2018</v>
      </c>
      <c r="E794">
        <v>589</v>
      </c>
      <c r="F794">
        <v>893</v>
      </c>
      <c r="G794">
        <v>714</v>
      </c>
      <c r="H794">
        <f>Sales[[#This Row],[Turnover]]-Sales[[#This Row],[Cost]]</f>
        <v>179</v>
      </c>
      <c r="I794" s="45">
        <f>Sales[[#This Row],[Turnover]]*1000/Sales[[#This Row],[Quantity]]</f>
        <v>1516.1290322580646</v>
      </c>
      <c r="J794" s="44">
        <f>Sales[[#This Row],[Quantity]]/SUM(Sales[Quantity])</f>
        <v>1.0691770241300002E-3</v>
      </c>
    </row>
    <row r="795" spans="1:10">
      <c r="A795" t="s">
        <v>204</v>
      </c>
      <c r="B795" t="s">
        <v>209</v>
      </c>
      <c r="C795" t="s">
        <v>6</v>
      </c>
      <c r="D795">
        <v>2018</v>
      </c>
      <c r="E795">
        <v>568</v>
      </c>
      <c r="F795">
        <v>847</v>
      </c>
      <c r="G795">
        <v>688</v>
      </c>
      <c r="H795">
        <f>Sales[[#This Row],[Turnover]]-Sales[[#This Row],[Cost]]</f>
        <v>159</v>
      </c>
      <c r="I795" s="45">
        <f>Sales[[#This Row],[Turnover]]*1000/Sales[[#This Row],[Quantity]]</f>
        <v>1491.1971830985915</v>
      </c>
      <c r="J795" s="44">
        <f>Sales[[#This Row],[Quantity]]/SUM(Sales[Quantity])</f>
        <v>1.0310569604513415E-3</v>
      </c>
    </row>
    <row r="796" spans="1:10">
      <c r="A796" t="s">
        <v>204</v>
      </c>
      <c r="B796" t="s">
        <v>209</v>
      </c>
      <c r="C796" t="s">
        <v>5</v>
      </c>
      <c r="D796">
        <v>2018</v>
      </c>
      <c r="E796">
        <v>539</v>
      </c>
      <c r="F796">
        <v>803</v>
      </c>
      <c r="G796">
        <v>654</v>
      </c>
      <c r="H796">
        <f>Sales[[#This Row],[Turnover]]-Sales[[#This Row],[Cost]]</f>
        <v>149</v>
      </c>
      <c r="I796" s="45">
        <f>Sales[[#This Row],[Turnover]]*1000/Sales[[#This Row],[Quantity]]</f>
        <v>1489.795918367347</v>
      </c>
      <c r="J796" s="44">
        <f>Sales[[#This Row],[Quantity]]/SUM(Sales[Quantity])</f>
        <v>9.7841496775224134E-4</v>
      </c>
    </row>
    <row r="797" spans="1:10">
      <c r="A797" t="s">
        <v>204</v>
      </c>
      <c r="B797" t="s">
        <v>209</v>
      </c>
      <c r="C797" t="s">
        <v>4</v>
      </c>
      <c r="D797">
        <v>2018</v>
      </c>
      <c r="E797">
        <v>394</v>
      </c>
      <c r="F797">
        <v>596</v>
      </c>
      <c r="G797">
        <v>477</v>
      </c>
      <c r="H797">
        <f>Sales[[#This Row],[Turnover]]-Sales[[#This Row],[Cost]]</f>
        <v>119</v>
      </c>
      <c r="I797" s="45">
        <f>Sales[[#This Row],[Turnover]]*1000/Sales[[#This Row],[Quantity]]</f>
        <v>1512.6903553299492</v>
      </c>
      <c r="J797" s="44">
        <f>Sales[[#This Row],[Quantity]]/SUM(Sales[Quantity])</f>
        <v>7.1520500425674048E-4</v>
      </c>
    </row>
    <row r="798" spans="1:10">
      <c r="A798" t="s">
        <v>203</v>
      </c>
      <c r="B798" t="s">
        <v>209</v>
      </c>
      <c r="C798" t="s">
        <v>8</v>
      </c>
      <c r="D798">
        <v>2018</v>
      </c>
      <c r="E798">
        <v>258</v>
      </c>
      <c r="F798">
        <v>898</v>
      </c>
      <c r="G798">
        <v>313</v>
      </c>
      <c r="H798">
        <f>Sales[[#This Row],[Turnover]]-Sales[[#This Row],[Cost]]</f>
        <v>585</v>
      </c>
      <c r="I798" s="45">
        <f>Sales[[#This Row],[Turnover]]*1000/Sales[[#This Row],[Quantity]]</f>
        <v>3480.6201550387595</v>
      </c>
      <c r="J798" s="44">
        <f>Sales[[#This Row],[Quantity]]/SUM(Sales[Quantity])</f>
        <v>4.6833221090923611E-4</v>
      </c>
    </row>
    <row r="799" spans="1:10">
      <c r="A799" t="s">
        <v>203</v>
      </c>
      <c r="B799" t="s">
        <v>209</v>
      </c>
      <c r="C799" t="s">
        <v>7</v>
      </c>
      <c r="D799">
        <v>2018</v>
      </c>
      <c r="E799">
        <v>286</v>
      </c>
      <c r="F799">
        <v>992</v>
      </c>
      <c r="G799">
        <v>347</v>
      </c>
      <c r="H799">
        <f>Sales[[#This Row],[Turnover]]-Sales[[#This Row],[Cost]]</f>
        <v>645</v>
      </c>
      <c r="I799" s="45">
        <f>Sales[[#This Row],[Turnover]]*1000/Sales[[#This Row],[Quantity]]</f>
        <v>3468.5314685314684</v>
      </c>
      <c r="J799" s="44">
        <f>Sales[[#This Row],[Quantity]]/SUM(Sales[Quantity])</f>
        <v>5.1915896248078109E-4</v>
      </c>
    </row>
    <row r="800" spans="1:10">
      <c r="A800" t="s">
        <v>203</v>
      </c>
      <c r="B800" t="s">
        <v>209</v>
      </c>
      <c r="C800" t="s">
        <v>6</v>
      </c>
      <c r="D800">
        <v>2018</v>
      </c>
      <c r="E800">
        <v>284</v>
      </c>
      <c r="F800">
        <v>997</v>
      </c>
      <c r="G800">
        <v>344</v>
      </c>
      <c r="H800">
        <f>Sales[[#This Row],[Turnover]]-Sales[[#This Row],[Cost]]</f>
        <v>653</v>
      </c>
      <c r="I800" s="45">
        <f>Sales[[#This Row],[Turnover]]*1000/Sales[[#This Row],[Quantity]]</f>
        <v>3510.5633802816901</v>
      </c>
      <c r="J800" s="44">
        <f>Sales[[#This Row],[Quantity]]/SUM(Sales[Quantity])</f>
        <v>5.1552848022567077E-4</v>
      </c>
    </row>
    <row r="801" spans="1:10">
      <c r="A801" t="s">
        <v>203</v>
      </c>
      <c r="B801" t="s">
        <v>209</v>
      </c>
      <c r="C801" t="s">
        <v>5</v>
      </c>
      <c r="D801">
        <v>2018</v>
      </c>
      <c r="E801">
        <v>270</v>
      </c>
      <c r="F801">
        <v>949</v>
      </c>
      <c r="G801">
        <v>328</v>
      </c>
      <c r="H801">
        <f>Sales[[#This Row],[Turnover]]-Sales[[#This Row],[Cost]]</f>
        <v>621</v>
      </c>
      <c r="I801" s="45">
        <f>Sales[[#This Row],[Turnover]]*1000/Sales[[#This Row],[Quantity]]</f>
        <v>3514.8148148148148</v>
      </c>
      <c r="J801" s="44">
        <f>Sales[[#This Row],[Quantity]]/SUM(Sales[Quantity])</f>
        <v>4.901151044398983E-4</v>
      </c>
    </row>
    <row r="802" spans="1:10">
      <c r="A802" t="s">
        <v>203</v>
      </c>
      <c r="B802" t="s">
        <v>209</v>
      </c>
      <c r="C802" t="s">
        <v>4</v>
      </c>
      <c r="D802">
        <v>2018</v>
      </c>
      <c r="E802">
        <v>247</v>
      </c>
      <c r="F802">
        <v>865</v>
      </c>
      <c r="G802">
        <v>300</v>
      </c>
      <c r="H802">
        <f>Sales[[#This Row],[Turnover]]-Sales[[#This Row],[Cost]]</f>
        <v>565</v>
      </c>
      <c r="I802" s="45">
        <f>Sales[[#This Row],[Turnover]]*1000/Sales[[#This Row],[Quantity]]</f>
        <v>3502.0242914979758</v>
      </c>
      <c r="J802" s="44">
        <f>Sales[[#This Row],[Quantity]]/SUM(Sales[Quantity])</f>
        <v>4.4836455850612918E-4</v>
      </c>
    </row>
    <row r="803" spans="1:10">
      <c r="A803" t="s">
        <v>205</v>
      </c>
      <c r="B803" t="s">
        <v>209</v>
      </c>
      <c r="C803" t="s">
        <v>8</v>
      </c>
      <c r="D803">
        <v>2018</v>
      </c>
      <c r="E803">
        <v>164</v>
      </c>
      <c r="F803">
        <v>673</v>
      </c>
      <c r="G803">
        <v>234</v>
      </c>
      <c r="H803">
        <f>Sales[[#This Row],[Turnover]]-Sales[[#This Row],[Cost]]</f>
        <v>439</v>
      </c>
      <c r="I803" s="45">
        <f>Sales[[#This Row],[Turnover]]*1000/Sales[[#This Row],[Quantity]]</f>
        <v>4103.6585365853662</v>
      </c>
      <c r="J803" s="44">
        <f>Sales[[#This Row],[Quantity]]/SUM(Sales[Quantity])</f>
        <v>2.9769954491904935E-4</v>
      </c>
    </row>
    <row r="804" spans="1:10">
      <c r="A804" t="s">
        <v>205</v>
      </c>
      <c r="B804" t="s">
        <v>209</v>
      </c>
      <c r="C804" t="s">
        <v>7</v>
      </c>
      <c r="D804">
        <v>2018</v>
      </c>
      <c r="E804">
        <v>167</v>
      </c>
      <c r="F804">
        <v>691</v>
      </c>
      <c r="G804">
        <v>239</v>
      </c>
      <c r="H804">
        <f>Sales[[#This Row],[Turnover]]-Sales[[#This Row],[Cost]]</f>
        <v>452</v>
      </c>
      <c r="I804" s="45">
        <f>Sales[[#This Row],[Turnover]]*1000/Sales[[#This Row],[Quantity]]</f>
        <v>4137.7245508982032</v>
      </c>
      <c r="J804" s="44">
        <f>Sales[[#This Row],[Quantity]]/SUM(Sales[Quantity])</f>
        <v>3.0314526830171488E-4</v>
      </c>
    </row>
    <row r="805" spans="1:10">
      <c r="A805" t="s">
        <v>205</v>
      </c>
      <c r="B805" t="s">
        <v>209</v>
      </c>
      <c r="C805" t="s">
        <v>6</v>
      </c>
      <c r="D805">
        <v>2018</v>
      </c>
      <c r="E805">
        <v>164</v>
      </c>
      <c r="F805">
        <v>672</v>
      </c>
      <c r="G805">
        <v>234</v>
      </c>
      <c r="H805">
        <f>Sales[[#This Row],[Turnover]]-Sales[[#This Row],[Cost]]</f>
        <v>438</v>
      </c>
      <c r="I805" s="45">
        <f>Sales[[#This Row],[Turnover]]*1000/Sales[[#This Row],[Quantity]]</f>
        <v>4097.5609756097565</v>
      </c>
      <c r="J805" s="44">
        <f>Sales[[#This Row],[Quantity]]/SUM(Sales[Quantity])</f>
        <v>2.9769954491904935E-4</v>
      </c>
    </row>
    <row r="806" spans="1:10">
      <c r="A806" t="s">
        <v>205</v>
      </c>
      <c r="B806" t="s">
        <v>209</v>
      </c>
      <c r="C806" t="s">
        <v>5</v>
      </c>
      <c r="D806">
        <v>2018</v>
      </c>
      <c r="E806">
        <v>155</v>
      </c>
      <c r="F806">
        <v>631</v>
      </c>
      <c r="G806">
        <v>221</v>
      </c>
      <c r="H806">
        <f>Sales[[#This Row],[Turnover]]-Sales[[#This Row],[Cost]]</f>
        <v>410</v>
      </c>
      <c r="I806" s="45">
        <f>Sales[[#This Row],[Turnover]]*1000/Sales[[#This Row],[Quantity]]</f>
        <v>4070.9677419354839</v>
      </c>
      <c r="J806" s="44">
        <f>Sales[[#This Row],[Quantity]]/SUM(Sales[Quantity])</f>
        <v>2.8136237477105269E-4</v>
      </c>
    </row>
    <row r="807" spans="1:10">
      <c r="A807" t="s">
        <v>205</v>
      </c>
      <c r="B807" t="s">
        <v>209</v>
      </c>
      <c r="C807" t="s">
        <v>4</v>
      </c>
      <c r="D807">
        <v>2018</v>
      </c>
      <c r="E807">
        <v>189</v>
      </c>
      <c r="F807">
        <v>771</v>
      </c>
      <c r="G807">
        <v>271</v>
      </c>
      <c r="H807">
        <f>Sales[[#This Row],[Turnover]]-Sales[[#This Row],[Cost]]</f>
        <v>500</v>
      </c>
      <c r="I807" s="45">
        <f>Sales[[#This Row],[Turnover]]*1000/Sales[[#This Row],[Quantity]]</f>
        <v>4079.3650793650795</v>
      </c>
      <c r="J807" s="44">
        <f>Sales[[#This Row],[Quantity]]/SUM(Sales[Quantity])</f>
        <v>3.4308057310792879E-4</v>
      </c>
    </row>
    <row r="808" spans="1:10">
      <c r="A808" t="s">
        <v>207</v>
      </c>
      <c r="B808" t="s">
        <v>209</v>
      </c>
      <c r="C808" t="s">
        <v>18</v>
      </c>
      <c r="D808">
        <v>2019</v>
      </c>
      <c r="E808">
        <v>676</v>
      </c>
      <c r="F808">
        <v>470</v>
      </c>
      <c r="G808">
        <v>393</v>
      </c>
      <c r="H808">
        <f>Sales[[#This Row],[Turnover]]-Sales[[#This Row],[Cost]]</f>
        <v>77</v>
      </c>
      <c r="I808" s="45">
        <f>Sales[[#This Row],[Turnover]]*1000/Sales[[#This Row],[Quantity]]</f>
        <v>695.26627218934914</v>
      </c>
      <c r="J808" s="44">
        <f>Sales[[#This Row],[Quantity]]/SUM(Sales[Quantity])</f>
        <v>1.2271030022273008E-3</v>
      </c>
    </row>
    <row r="809" spans="1:10">
      <c r="A809" t="s">
        <v>207</v>
      </c>
      <c r="B809" t="s">
        <v>209</v>
      </c>
      <c r="C809" t="s">
        <v>16</v>
      </c>
      <c r="D809">
        <v>2019</v>
      </c>
      <c r="E809">
        <v>615</v>
      </c>
      <c r="F809">
        <v>430</v>
      </c>
      <c r="G809">
        <v>358</v>
      </c>
      <c r="H809">
        <f>Sales[[#This Row],[Turnover]]-Sales[[#This Row],[Cost]]</f>
        <v>72</v>
      </c>
      <c r="I809" s="45">
        <f>Sales[[#This Row],[Turnover]]*1000/Sales[[#This Row],[Quantity]]</f>
        <v>699.18699186991864</v>
      </c>
      <c r="J809" s="44">
        <f>Sales[[#This Row],[Quantity]]/SUM(Sales[Quantity])</f>
        <v>1.1163732934464351E-3</v>
      </c>
    </row>
    <row r="810" spans="1:10">
      <c r="A810" t="s">
        <v>207</v>
      </c>
      <c r="B810" t="s">
        <v>209</v>
      </c>
      <c r="C810" t="s">
        <v>14</v>
      </c>
      <c r="D810">
        <v>2019</v>
      </c>
      <c r="E810">
        <v>581</v>
      </c>
      <c r="F810">
        <v>405</v>
      </c>
      <c r="G810">
        <v>338</v>
      </c>
      <c r="H810">
        <f>Sales[[#This Row],[Turnover]]-Sales[[#This Row],[Cost]]</f>
        <v>67</v>
      </c>
      <c r="I810" s="45">
        <f>Sales[[#This Row],[Turnover]]*1000/Sales[[#This Row],[Quantity]]</f>
        <v>697.07401032702239</v>
      </c>
      <c r="J810" s="44">
        <f>Sales[[#This Row],[Quantity]]/SUM(Sales[Quantity])</f>
        <v>1.0546550951095589E-3</v>
      </c>
    </row>
    <row r="811" spans="1:10">
      <c r="A811" t="s">
        <v>207</v>
      </c>
      <c r="B811" t="s">
        <v>209</v>
      </c>
      <c r="C811" t="s">
        <v>13</v>
      </c>
      <c r="D811">
        <v>2019</v>
      </c>
      <c r="E811">
        <v>507</v>
      </c>
      <c r="F811">
        <v>354</v>
      </c>
      <c r="G811">
        <v>295</v>
      </c>
      <c r="H811">
        <f>Sales[[#This Row],[Turnover]]-Sales[[#This Row],[Cost]]</f>
        <v>59</v>
      </c>
      <c r="I811" s="45">
        <f>Sales[[#This Row],[Turnover]]*1000/Sales[[#This Row],[Quantity]]</f>
        <v>698.2248520710059</v>
      </c>
      <c r="J811" s="44">
        <f>Sales[[#This Row],[Quantity]]/SUM(Sales[Quantity])</f>
        <v>9.2032725167047566E-4</v>
      </c>
    </row>
    <row r="812" spans="1:10">
      <c r="A812" t="s">
        <v>207</v>
      </c>
      <c r="B812" t="s">
        <v>209</v>
      </c>
      <c r="C812" t="s">
        <v>11</v>
      </c>
      <c r="D812">
        <v>2019</v>
      </c>
      <c r="E812">
        <v>473</v>
      </c>
      <c r="F812">
        <v>331</v>
      </c>
      <c r="G812">
        <v>275</v>
      </c>
      <c r="H812">
        <f>Sales[[#This Row],[Turnover]]-Sales[[#This Row],[Cost]]</f>
        <v>56</v>
      </c>
      <c r="I812" s="45">
        <f>Sales[[#This Row],[Turnover]]*1000/Sales[[#This Row],[Quantity]]</f>
        <v>699.78858350951373</v>
      </c>
      <c r="J812" s="44">
        <f>Sales[[#This Row],[Quantity]]/SUM(Sales[Quantity])</f>
        <v>8.5860905333359956E-4</v>
      </c>
    </row>
    <row r="813" spans="1:10">
      <c r="A813" t="s">
        <v>207</v>
      </c>
      <c r="B813" t="s">
        <v>209</v>
      </c>
      <c r="C813" t="s">
        <v>10</v>
      </c>
      <c r="D813">
        <v>2019</v>
      </c>
      <c r="E813">
        <v>580</v>
      </c>
      <c r="F813">
        <v>346</v>
      </c>
      <c r="G813">
        <v>337</v>
      </c>
      <c r="H813">
        <f>Sales[[#This Row],[Turnover]]-Sales[[#This Row],[Cost]]</f>
        <v>9</v>
      </c>
      <c r="I813" s="45">
        <f>Sales[[#This Row],[Turnover]]*1000/Sales[[#This Row],[Quantity]]</f>
        <v>596.55172413793105</v>
      </c>
      <c r="J813" s="44">
        <f>Sales[[#This Row],[Quantity]]/SUM(Sales[Quantity])</f>
        <v>1.0528398539820037E-3</v>
      </c>
    </row>
    <row r="814" spans="1:10">
      <c r="A814" t="s">
        <v>207</v>
      </c>
      <c r="B814" t="s">
        <v>209</v>
      </c>
      <c r="C814" t="s">
        <v>9</v>
      </c>
      <c r="D814">
        <v>2019</v>
      </c>
      <c r="E814">
        <v>537</v>
      </c>
      <c r="F814">
        <v>322</v>
      </c>
      <c r="G814">
        <v>313</v>
      </c>
      <c r="H814">
        <f>Sales[[#This Row],[Turnover]]-Sales[[#This Row],[Cost]]</f>
        <v>9</v>
      </c>
      <c r="I814" s="45">
        <f>Sales[[#This Row],[Turnover]]*1000/Sales[[#This Row],[Quantity]]</f>
        <v>599.62756052141526</v>
      </c>
      <c r="J814" s="44">
        <f>Sales[[#This Row],[Quantity]]/SUM(Sales[Quantity])</f>
        <v>9.7478448549713102E-4</v>
      </c>
    </row>
    <row r="815" spans="1:10">
      <c r="A815" t="s">
        <v>207</v>
      </c>
      <c r="B815" t="s">
        <v>209</v>
      </c>
      <c r="C815" t="s">
        <v>8</v>
      </c>
      <c r="D815">
        <v>2019</v>
      </c>
      <c r="E815">
        <v>468</v>
      </c>
      <c r="F815">
        <v>280</v>
      </c>
      <c r="G815">
        <v>273</v>
      </c>
      <c r="H815">
        <f>Sales[[#This Row],[Turnover]]-Sales[[#This Row],[Cost]]</f>
        <v>7</v>
      </c>
      <c r="I815" s="45">
        <f>Sales[[#This Row],[Turnover]]*1000/Sales[[#This Row],[Quantity]]</f>
        <v>598.29059829059827</v>
      </c>
      <c r="J815" s="44">
        <f>Sales[[#This Row],[Quantity]]/SUM(Sales[Quantity])</f>
        <v>8.4953284769582365E-4</v>
      </c>
    </row>
    <row r="816" spans="1:10">
      <c r="A816" t="s">
        <v>207</v>
      </c>
      <c r="B816" t="s">
        <v>209</v>
      </c>
      <c r="C816" t="s">
        <v>7</v>
      </c>
      <c r="D816">
        <v>2019</v>
      </c>
      <c r="E816">
        <v>428</v>
      </c>
      <c r="F816">
        <v>257</v>
      </c>
      <c r="G816">
        <v>249</v>
      </c>
      <c r="H816">
        <f>Sales[[#This Row],[Turnover]]-Sales[[#This Row],[Cost]]</f>
        <v>8</v>
      </c>
      <c r="I816" s="45">
        <f>Sales[[#This Row],[Turnover]]*1000/Sales[[#This Row],[Quantity]]</f>
        <v>600.46728971962614</v>
      </c>
      <c r="J816" s="44">
        <f>Sales[[#This Row],[Quantity]]/SUM(Sales[Quantity])</f>
        <v>7.7692320259361647E-4</v>
      </c>
    </row>
    <row r="817" spans="1:10">
      <c r="A817" t="s">
        <v>207</v>
      </c>
      <c r="B817" t="s">
        <v>209</v>
      </c>
      <c r="C817" t="s">
        <v>6</v>
      </c>
      <c r="D817">
        <v>2019</v>
      </c>
      <c r="E817">
        <v>552</v>
      </c>
      <c r="F817">
        <v>332</v>
      </c>
      <c r="G817">
        <v>321</v>
      </c>
      <c r="H817">
        <f>Sales[[#This Row],[Turnover]]-Sales[[#This Row],[Cost]]</f>
        <v>11</v>
      </c>
      <c r="I817" s="45">
        <f>Sales[[#This Row],[Turnover]]*1000/Sales[[#This Row],[Quantity]]</f>
        <v>601.44927536231887</v>
      </c>
      <c r="J817" s="44">
        <f>Sales[[#This Row],[Quantity]]/SUM(Sales[Quantity])</f>
        <v>1.0020131024104588E-3</v>
      </c>
    </row>
    <row r="818" spans="1:10">
      <c r="A818" t="s">
        <v>207</v>
      </c>
      <c r="B818" t="s">
        <v>209</v>
      </c>
      <c r="C818" t="s">
        <v>5</v>
      </c>
      <c r="D818">
        <v>2019</v>
      </c>
      <c r="E818">
        <v>428</v>
      </c>
      <c r="F818">
        <v>259</v>
      </c>
      <c r="G818">
        <v>249</v>
      </c>
      <c r="H818">
        <f>Sales[[#This Row],[Turnover]]-Sales[[#This Row],[Cost]]</f>
        <v>10</v>
      </c>
      <c r="I818" s="45">
        <f>Sales[[#This Row],[Turnover]]*1000/Sales[[#This Row],[Quantity]]</f>
        <v>605.14018691588785</v>
      </c>
      <c r="J818" s="44">
        <f>Sales[[#This Row],[Quantity]]/SUM(Sales[Quantity])</f>
        <v>7.7692320259361647E-4</v>
      </c>
    </row>
    <row r="819" spans="1:10">
      <c r="A819" t="s">
        <v>207</v>
      </c>
      <c r="B819" t="s">
        <v>209</v>
      </c>
      <c r="C819" t="s">
        <v>4</v>
      </c>
      <c r="D819">
        <v>2019</v>
      </c>
      <c r="E819">
        <v>463</v>
      </c>
      <c r="F819">
        <v>280</v>
      </c>
      <c r="G819">
        <v>270</v>
      </c>
      <c r="H819">
        <f>Sales[[#This Row],[Turnover]]-Sales[[#This Row],[Cost]]</f>
        <v>10</v>
      </c>
      <c r="I819" s="45">
        <f>Sales[[#This Row],[Turnover]]*1000/Sales[[#This Row],[Quantity]]</f>
        <v>604.75161987041042</v>
      </c>
      <c r="J819" s="44">
        <f>Sales[[#This Row],[Quantity]]/SUM(Sales[Quantity])</f>
        <v>8.4045664205804774E-4</v>
      </c>
    </row>
    <row r="820" spans="1:10">
      <c r="A820" t="s">
        <v>206</v>
      </c>
      <c r="B820" t="s">
        <v>209</v>
      </c>
      <c r="C820" t="s">
        <v>18</v>
      </c>
      <c r="D820">
        <v>2019</v>
      </c>
      <c r="E820">
        <v>467</v>
      </c>
      <c r="F820">
        <v>373</v>
      </c>
      <c r="G820">
        <v>281</v>
      </c>
      <c r="H820">
        <f>Sales[[#This Row],[Turnover]]-Sales[[#This Row],[Cost]]</f>
        <v>92</v>
      </c>
      <c r="I820" s="45">
        <f>Sales[[#This Row],[Turnover]]*1000/Sales[[#This Row],[Quantity]]</f>
        <v>798.71520342612416</v>
      </c>
      <c r="J820" s="44">
        <f>Sales[[#This Row],[Quantity]]/SUM(Sales[Quantity])</f>
        <v>8.4771760656826849E-4</v>
      </c>
    </row>
    <row r="821" spans="1:10">
      <c r="A821" t="s">
        <v>206</v>
      </c>
      <c r="B821" t="s">
        <v>209</v>
      </c>
      <c r="C821" t="s">
        <v>16</v>
      </c>
      <c r="D821">
        <v>2019</v>
      </c>
      <c r="E821">
        <v>466</v>
      </c>
      <c r="F821">
        <v>371</v>
      </c>
      <c r="G821">
        <v>281</v>
      </c>
      <c r="H821">
        <f>Sales[[#This Row],[Turnover]]-Sales[[#This Row],[Cost]]</f>
        <v>90</v>
      </c>
      <c r="I821" s="45">
        <f>Sales[[#This Row],[Turnover]]*1000/Sales[[#This Row],[Quantity]]</f>
        <v>796.13733905579397</v>
      </c>
      <c r="J821" s="44">
        <f>Sales[[#This Row],[Quantity]]/SUM(Sales[Quantity])</f>
        <v>8.4590236544071333E-4</v>
      </c>
    </row>
    <row r="822" spans="1:10">
      <c r="A822" t="s">
        <v>206</v>
      </c>
      <c r="B822" t="s">
        <v>209</v>
      </c>
      <c r="C822" t="s">
        <v>14</v>
      </c>
      <c r="D822">
        <v>2019</v>
      </c>
      <c r="E822">
        <v>415</v>
      </c>
      <c r="F822">
        <v>331</v>
      </c>
      <c r="G822">
        <v>250</v>
      </c>
      <c r="H822">
        <f>Sales[[#This Row],[Turnover]]-Sales[[#This Row],[Cost]]</f>
        <v>81</v>
      </c>
      <c r="I822" s="45">
        <f>Sales[[#This Row],[Turnover]]*1000/Sales[[#This Row],[Quantity]]</f>
        <v>797.59036144578317</v>
      </c>
      <c r="J822" s="44">
        <f>Sales[[#This Row],[Quantity]]/SUM(Sales[Quantity])</f>
        <v>7.5332506793539917E-4</v>
      </c>
    </row>
    <row r="823" spans="1:10">
      <c r="A823" t="s">
        <v>206</v>
      </c>
      <c r="B823" t="s">
        <v>209</v>
      </c>
      <c r="C823" t="s">
        <v>13</v>
      </c>
      <c r="D823">
        <v>2019</v>
      </c>
      <c r="E823">
        <v>347</v>
      </c>
      <c r="F823">
        <v>279</v>
      </c>
      <c r="G823">
        <v>209</v>
      </c>
      <c r="H823">
        <f>Sales[[#This Row],[Turnover]]-Sales[[#This Row],[Cost]]</f>
        <v>70</v>
      </c>
      <c r="I823" s="45">
        <f>Sales[[#This Row],[Turnover]]*1000/Sales[[#This Row],[Quantity]]</f>
        <v>804.03458213256488</v>
      </c>
      <c r="J823" s="44">
        <f>Sales[[#This Row],[Quantity]]/SUM(Sales[Quantity])</f>
        <v>6.2988867126164707E-4</v>
      </c>
    </row>
    <row r="824" spans="1:10">
      <c r="A824" t="s">
        <v>206</v>
      </c>
      <c r="B824" t="s">
        <v>209</v>
      </c>
      <c r="C824" t="s">
        <v>11</v>
      </c>
      <c r="D824">
        <v>2019</v>
      </c>
      <c r="E824">
        <v>358</v>
      </c>
      <c r="F824">
        <v>286</v>
      </c>
      <c r="G824">
        <v>216</v>
      </c>
      <c r="H824">
        <f>Sales[[#This Row],[Turnover]]-Sales[[#This Row],[Cost]]</f>
        <v>70</v>
      </c>
      <c r="I824" s="45">
        <f>Sales[[#This Row],[Turnover]]*1000/Sales[[#This Row],[Quantity]]</f>
        <v>798.88268156424579</v>
      </c>
      <c r="J824" s="44">
        <f>Sales[[#This Row],[Quantity]]/SUM(Sales[Quantity])</f>
        <v>6.4985632366475405E-4</v>
      </c>
    </row>
    <row r="825" spans="1:10">
      <c r="A825" t="s">
        <v>206</v>
      </c>
      <c r="B825" t="s">
        <v>209</v>
      </c>
      <c r="C825" t="s">
        <v>10</v>
      </c>
      <c r="D825">
        <v>2019</v>
      </c>
      <c r="E825">
        <v>453</v>
      </c>
      <c r="F825">
        <v>317</v>
      </c>
      <c r="G825">
        <v>273</v>
      </c>
      <c r="H825">
        <f>Sales[[#This Row],[Turnover]]-Sales[[#This Row],[Cost]]</f>
        <v>44</v>
      </c>
      <c r="I825" s="45">
        <f>Sales[[#This Row],[Turnover]]*1000/Sales[[#This Row],[Quantity]]</f>
        <v>699.77924944812366</v>
      </c>
      <c r="J825" s="44">
        <f>Sales[[#This Row],[Quantity]]/SUM(Sales[Quantity])</f>
        <v>8.2230423078249603E-4</v>
      </c>
    </row>
    <row r="826" spans="1:10">
      <c r="A826" t="s">
        <v>206</v>
      </c>
      <c r="B826" t="s">
        <v>209</v>
      </c>
      <c r="C826" t="s">
        <v>9</v>
      </c>
      <c r="D826">
        <v>2019</v>
      </c>
      <c r="E826">
        <v>382</v>
      </c>
      <c r="F826">
        <v>265</v>
      </c>
      <c r="G826">
        <v>230</v>
      </c>
      <c r="H826">
        <f>Sales[[#This Row],[Turnover]]-Sales[[#This Row],[Cost]]</f>
        <v>35</v>
      </c>
      <c r="I826" s="45">
        <f>Sales[[#This Row],[Turnover]]*1000/Sales[[#This Row],[Quantity]]</f>
        <v>693.71727748691103</v>
      </c>
      <c r="J826" s="44">
        <f>Sales[[#This Row],[Quantity]]/SUM(Sales[Quantity])</f>
        <v>6.9342211072607833E-4</v>
      </c>
    </row>
    <row r="827" spans="1:10">
      <c r="A827" t="s">
        <v>206</v>
      </c>
      <c r="B827" t="s">
        <v>209</v>
      </c>
      <c r="C827" t="s">
        <v>8</v>
      </c>
      <c r="D827">
        <v>2019</v>
      </c>
      <c r="E827">
        <v>410</v>
      </c>
      <c r="F827">
        <v>288</v>
      </c>
      <c r="G827">
        <v>247</v>
      </c>
      <c r="H827">
        <f>Sales[[#This Row],[Turnover]]-Sales[[#This Row],[Cost]]</f>
        <v>41</v>
      </c>
      <c r="I827" s="45">
        <f>Sales[[#This Row],[Turnover]]*1000/Sales[[#This Row],[Quantity]]</f>
        <v>702.43902439024396</v>
      </c>
      <c r="J827" s="44">
        <f>Sales[[#This Row],[Quantity]]/SUM(Sales[Quantity])</f>
        <v>7.4424886229762326E-4</v>
      </c>
    </row>
    <row r="828" spans="1:10">
      <c r="A828" t="s">
        <v>206</v>
      </c>
      <c r="B828" t="s">
        <v>209</v>
      </c>
      <c r="C828" t="s">
        <v>7</v>
      </c>
      <c r="D828">
        <v>2019</v>
      </c>
      <c r="E828">
        <v>437</v>
      </c>
      <c r="F828">
        <v>308</v>
      </c>
      <c r="G828">
        <v>263</v>
      </c>
      <c r="H828">
        <f>Sales[[#This Row],[Turnover]]-Sales[[#This Row],[Cost]]</f>
        <v>45</v>
      </c>
      <c r="I828" s="45">
        <f>Sales[[#This Row],[Turnover]]*1000/Sales[[#This Row],[Quantity]]</f>
        <v>704.80549199084669</v>
      </c>
      <c r="J828" s="44">
        <f>Sales[[#This Row],[Quantity]]/SUM(Sales[Quantity])</f>
        <v>7.9326037274161313E-4</v>
      </c>
    </row>
    <row r="829" spans="1:10">
      <c r="A829" t="s">
        <v>206</v>
      </c>
      <c r="B829" t="s">
        <v>209</v>
      </c>
      <c r="C829" t="s">
        <v>6</v>
      </c>
      <c r="D829">
        <v>2019</v>
      </c>
      <c r="E829">
        <v>420</v>
      </c>
      <c r="F829">
        <v>292</v>
      </c>
      <c r="G829">
        <v>253</v>
      </c>
      <c r="H829">
        <f>Sales[[#This Row],[Turnover]]-Sales[[#This Row],[Cost]]</f>
        <v>39</v>
      </c>
      <c r="I829" s="45">
        <f>Sales[[#This Row],[Turnover]]*1000/Sales[[#This Row],[Quantity]]</f>
        <v>695.23809523809518</v>
      </c>
      <c r="J829" s="44">
        <f>Sales[[#This Row],[Quantity]]/SUM(Sales[Quantity])</f>
        <v>7.6240127357317508E-4</v>
      </c>
    </row>
    <row r="830" spans="1:10">
      <c r="A830" t="s">
        <v>206</v>
      </c>
      <c r="B830" t="s">
        <v>209</v>
      </c>
      <c r="C830" t="s">
        <v>5</v>
      </c>
      <c r="D830">
        <v>2019</v>
      </c>
      <c r="E830">
        <v>413</v>
      </c>
      <c r="F830">
        <v>290</v>
      </c>
      <c r="G830">
        <v>248</v>
      </c>
      <c r="H830">
        <f>Sales[[#This Row],[Turnover]]-Sales[[#This Row],[Cost]]</f>
        <v>42</v>
      </c>
      <c r="I830" s="45">
        <f>Sales[[#This Row],[Turnover]]*1000/Sales[[#This Row],[Quantity]]</f>
        <v>702.179176755448</v>
      </c>
      <c r="J830" s="44">
        <f>Sales[[#This Row],[Quantity]]/SUM(Sales[Quantity])</f>
        <v>7.4969458568028885E-4</v>
      </c>
    </row>
    <row r="831" spans="1:10">
      <c r="A831" t="s">
        <v>206</v>
      </c>
      <c r="B831" t="s">
        <v>209</v>
      </c>
      <c r="C831" t="s">
        <v>4</v>
      </c>
      <c r="D831">
        <v>2019</v>
      </c>
      <c r="E831">
        <v>405</v>
      </c>
      <c r="F831">
        <v>283</v>
      </c>
      <c r="G831">
        <v>244</v>
      </c>
      <c r="H831">
        <f>Sales[[#This Row],[Turnover]]-Sales[[#This Row],[Cost]]</f>
        <v>39</v>
      </c>
      <c r="I831" s="45">
        <f>Sales[[#This Row],[Turnover]]*1000/Sales[[#This Row],[Quantity]]</f>
        <v>698.76543209876547</v>
      </c>
      <c r="J831" s="44">
        <f>Sales[[#This Row],[Quantity]]/SUM(Sales[Quantity])</f>
        <v>7.3517265665984746E-4</v>
      </c>
    </row>
    <row r="832" spans="1:10">
      <c r="A832" t="s">
        <v>204</v>
      </c>
      <c r="B832" t="s">
        <v>209</v>
      </c>
      <c r="C832" t="s">
        <v>18</v>
      </c>
      <c r="D832">
        <v>2019</v>
      </c>
      <c r="E832">
        <v>389</v>
      </c>
      <c r="F832">
        <v>587</v>
      </c>
      <c r="G832">
        <v>472</v>
      </c>
      <c r="H832">
        <f>Sales[[#This Row],[Turnover]]-Sales[[#This Row],[Cost]]</f>
        <v>115</v>
      </c>
      <c r="I832" s="45">
        <f>Sales[[#This Row],[Turnover]]*1000/Sales[[#This Row],[Quantity]]</f>
        <v>1508.9974293059126</v>
      </c>
      <c r="J832" s="44">
        <f>Sales[[#This Row],[Quantity]]/SUM(Sales[Quantity])</f>
        <v>7.0612879861896456E-4</v>
      </c>
    </row>
    <row r="833" spans="1:10">
      <c r="A833" t="s">
        <v>204</v>
      </c>
      <c r="B833" t="s">
        <v>209</v>
      </c>
      <c r="C833" t="s">
        <v>16</v>
      </c>
      <c r="D833">
        <v>2019</v>
      </c>
      <c r="E833">
        <v>291</v>
      </c>
      <c r="F833">
        <v>432</v>
      </c>
      <c r="G833">
        <v>352</v>
      </c>
      <c r="H833">
        <f>Sales[[#This Row],[Turnover]]-Sales[[#This Row],[Cost]]</f>
        <v>80</v>
      </c>
      <c r="I833" s="45">
        <f>Sales[[#This Row],[Turnover]]*1000/Sales[[#This Row],[Quantity]]</f>
        <v>1484.5360824742268</v>
      </c>
      <c r="J833" s="44">
        <f>Sales[[#This Row],[Quantity]]/SUM(Sales[Quantity])</f>
        <v>5.28235168118557E-4</v>
      </c>
    </row>
    <row r="834" spans="1:10">
      <c r="A834" t="s">
        <v>204</v>
      </c>
      <c r="B834" t="s">
        <v>209</v>
      </c>
      <c r="C834" t="s">
        <v>14</v>
      </c>
      <c r="D834">
        <v>2019</v>
      </c>
      <c r="E834">
        <v>277</v>
      </c>
      <c r="F834">
        <v>417</v>
      </c>
      <c r="G834">
        <v>335</v>
      </c>
      <c r="H834">
        <f>Sales[[#This Row],[Turnover]]-Sales[[#This Row],[Cost]]</f>
        <v>82</v>
      </c>
      <c r="I834" s="45">
        <f>Sales[[#This Row],[Turnover]]*1000/Sales[[#This Row],[Quantity]]</f>
        <v>1505.4151624548736</v>
      </c>
      <c r="J834" s="44">
        <f>Sales[[#This Row],[Quantity]]/SUM(Sales[Quantity])</f>
        <v>5.0282179233278454E-4</v>
      </c>
    </row>
    <row r="835" spans="1:10">
      <c r="A835" t="s">
        <v>204</v>
      </c>
      <c r="B835" t="s">
        <v>209</v>
      </c>
      <c r="C835" t="s">
        <v>13</v>
      </c>
      <c r="D835">
        <v>2019</v>
      </c>
      <c r="E835">
        <v>263</v>
      </c>
      <c r="F835">
        <v>398</v>
      </c>
      <c r="G835">
        <v>318</v>
      </c>
      <c r="H835">
        <f>Sales[[#This Row],[Turnover]]-Sales[[#This Row],[Cost]]</f>
        <v>80</v>
      </c>
      <c r="I835" s="45">
        <f>Sales[[#This Row],[Turnover]]*1000/Sales[[#This Row],[Quantity]]</f>
        <v>1513.3079847908746</v>
      </c>
      <c r="J835" s="44">
        <f>Sales[[#This Row],[Quantity]]/SUM(Sales[Quantity])</f>
        <v>4.7740841654701202E-4</v>
      </c>
    </row>
    <row r="836" spans="1:10">
      <c r="A836" t="s">
        <v>204</v>
      </c>
      <c r="B836" t="s">
        <v>209</v>
      </c>
      <c r="C836" t="s">
        <v>11</v>
      </c>
      <c r="D836">
        <v>2019</v>
      </c>
      <c r="E836">
        <v>276</v>
      </c>
      <c r="F836">
        <v>416</v>
      </c>
      <c r="G836">
        <v>335</v>
      </c>
      <c r="H836">
        <f>Sales[[#This Row],[Turnover]]-Sales[[#This Row],[Cost]]</f>
        <v>81</v>
      </c>
      <c r="I836" s="45">
        <f>Sales[[#This Row],[Turnover]]*1000/Sales[[#This Row],[Quantity]]</f>
        <v>1507.2463768115942</v>
      </c>
      <c r="J836" s="44">
        <f>Sales[[#This Row],[Quantity]]/SUM(Sales[Quantity])</f>
        <v>5.0100655120522938E-4</v>
      </c>
    </row>
    <row r="837" spans="1:10">
      <c r="A837" t="s">
        <v>204</v>
      </c>
      <c r="B837" t="s">
        <v>209</v>
      </c>
      <c r="C837" t="s">
        <v>10</v>
      </c>
      <c r="D837">
        <v>2019</v>
      </c>
      <c r="E837">
        <v>263</v>
      </c>
      <c r="F837">
        <v>396</v>
      </c>
      <c r="G837">
        <v>318</v>
      </c>
      <c r="H837">
        <f>Sales[[#This Row],[Turnover]]-Sales[[#This Row],[Cost]]</f>
        <v>78</v>
      </c>
      <c r="I837" s="45">
        <f>Sales[[#This Row],[Turnover]]*1000/Sales[[#This Row],[Quantity]]</f>
        <v>1505.7034220532319</v>
      </c>
      <c r="J837" s="44">
        <f>Sales[[#This Row],[Quantity]]/SUM(Sales[Quantity])</f>
        <v>4.7740841654701202E-4</v>
      </c>
    </row>
    <row r="838" spans="1:10">
      <c r="A838" t="s">
        <v>204</v>
      </c>
      <c r="B838" t="s">
        <v>209</v>
      </c>
      <c r="C838" t="s">
        <v>9</v>
      </c>
      <c r="D838">
        <v>2019</v>
      </c>
      <c r="E838">
        <v>223</v>
      </c>
      <c r="F838">
        <v>331</v>
      </c>
      <c r="G838">
        <v>270</v>
      </c>
      <c r="H838">
        <f>Sales[[#This Row],[Turnover]]-Sales[[#This Row],[Cost]]</f>
        <v>61</v>
      </c>
      <c r="I838" s="45">
        <f>Sales[[#This Row],[Turnover]]*1000/Sales[[#This Row],[Quantity]]</f>
        <v>1484.3049327354261</v>
      </c>
      <c r="J838" s="44">
        <f>Sales[[#This Row],[Quantity]]/SUM(Sales[Quantity])</f>
        <v>4.047987714448049E-4</v>
      </c>
    </row>
    <row r="839" spans="1:10">
      <c r="A839" t="s">
        <v>203</v>
      </c>
      <c r="B839" t="s">
        <v>209</v>
      </c>
      <c r="C839" t="s">
        <v>18</v>
      </c>
      <c r="D839">
        <v>2019</v>
      </c>
      <c r="E839">
        <v>249</v>
      </c>
      <c r="F839">
        <v>868</v>
      </c>
      <c r="G839">
        <v>302</v>
      </c>
      <c r="H839">
        <f>Sales[[#This Row],[Turnover]]-Sales[[#This Row],[Cost]]</f>
        <v>566</v>
      </c>
      <c r="I839" s="45">
        <f>Sales[[#This Row],[Turnover]]*1000/Sales[[#This Row],[Quantity]]</f>
        <v>3485.9437751004016</v>
      </c>
      <c r="J839" s="44">
        <f>Sales[[#This Row],[Quantity]]/SUM(Sales[Quantity])</f>
        <v>4.519950407612395E-4</v>
      </c>
    </row>
    <row r="840" spans="1:10">
      <c r="A840" t="s">
        <v>203</v>
      </c>
      <c r="B840" t="s">
        <v>209</v>
      </c>
      <c r="C840" t="s">
        <v>16</v>
      </c>
      <c r="D840">
        <v>2019</v>
      </c>
      <c r="E840">
        <v>233</v>
      </c>
      <c r="F840">
        <v>812</v>
      </c>
      <c r="G840">
        <v>283</v>
      </c>
      <c r="H840">
        <f>Sales[[#This Row],[Turnover]]-Sales[[#This Row],[Cost]]</f>
        <v>529</v>
      </c>
      <c r="I840" s="45">
        <f>Sales[[#This Row],[Turnover]]*1000/Sales[[#This Row],[Quantity]]</f>
        <v>3484.9785407725321</v>
      </c>
      <c r="J840" s="44">
        <f>Sales[[#This Row],[Quantity]]/SUM(Sales[Quantity])</f>
        <v>4.2295118272035666E-4</v>
      </c>
    </row>
    <row r="841" spans="1:10">
      <c r="A841" t="s">
        <v>203</v>
      </c>
      <c r="B841" t="s">
        <v>209</v>
      </c>
      <c r="C841" t="s">
        <v>14</v>
      </c>
      <c r="D841">
        <v>2019</v>
      </c>
      <c r="E841">
        <v>218</v>
      </c>
      <c r="F841">
        <v>764</v>
      </c>
      <c r="G841">
        <v>264</v>
      </c>
      <c r="H841">
        <f>Sales[[#This Row],[Turnover]]-Sales[[#This Row],[Cost]]</f>
        <v>500</v>
      </c>
      <c r="I841" s="45">
        <f>Sales[[#This Row],[Turnover]]*1000/Sales[[#This Row],[Quantity]]</f>
        <v>3504.5871559633028</v>
      </c>
      <c r="J841" s="44">
        <f>Sales[[#This Row],[Quantity]]/SUM(Sales[Quantity])</f>
        <v>3.9572256580702899E-4</v>
      </c>
    </row>
    <row r="842" spans="1:10">
      <c r="A842" t="s">
        <v>203</v>
      </c>
      <c r="B842" t="s">
        <v>209</v>
      </c>
      <c r="C842" t="s">
        <v>13</v>
      </c>
      <c r="D842">
        <v>2019</v>
      </c>
      <c r="E842">
        <v>201</v>
      </c>
      <c r="F842">
        <v>702</v>
      </c>
      <c r="G842">
        <v>243</v>
      </c>
      <c r="H842">
        <f>Sales[[#This Row],[Turnover]]-Sales[[#This Row],[Cost]]</f>
        <v>459</v>
      </c>
      <c r="I842" s="45">
        <f>Sales[[#This Row],[Turnover]]*1000/Sales[[#This Row],[Quantity]]</f>
        <v>3492.5373134328356</v>
      </c>
      <c r="J842" s="44">
        <f>Sales[[#This Row],[Quantity]]/SUM(Sales[Quantity])</f>
        <v>3.6486346663859093E-4</v>
      </c>
    </row>
    <row r="843" spans="1:10">
      <c r="A843" t="s">
        <v>203</v>
      </c>
      <c r="B843" t="s">
        <v>209</v>
      </c>
      <c r="C843" t="s">
        <v>11</v>
      </c>
      <c r="D843">
        <v>2019</v>
      </c>
      <c r="E843">
        <v>193</v>
      </c>
      <c r="F843">
        <v>683</v>
      </c>
      <c r="G843">
        <v>235</v>
      </c>
      <c r="H843">
        <f>Sales[[#This Row],[Turnover]]-Sales[[#This Row],[Cost]]</f>
        <v>448</v>
      </c>
      <c r="I843" s="45">
        <f>Sales[[#This Row],[Turnover]]*1000/Sales[[#This Row],[Quantity]]</f>
        <v>3538.8601036269429</v>
      </c>
      <c r="J843" s="44">
        <f>Sales[[#This Row],[Quantity]]/SUM(Sales[Quantity])</f>
        <v>3.5034153761814949E-4</v>
      </c>
    </row>
    <row r="844" spans="1:10">
      <c r="A844" t="s">
        <v>203</v>
      </c>
      <c r="B844" t="s">
        <v>209</v>
      </c>
      <c r="C844" t="s">
        <v>10</v>
      </c>
      <c r="D844">
        <v>2019</v>
      </c>
      <c r="E844">
        <v>210</v>
      </c>
      <c r="F844">
        <v>730</v>
      </c>
      <c r="G844">
        <v>255</v>
      </c>
      <c r="H844">
        <f>Sales[[#This Row],[Turnover]]-Sales[[#This Row],[Cost]]</f>
        <v>475</v>
      </c>
      <c r="I844" s="45">
        <f>Sales[[#This Row],[Turnover]]*1000/Sales[[#This Row],[Quantity]]</f>
        <v>3476.1904761904761</v>
      </c>
      <c r="J844" s="44">
        <f>Sales[[#This Row],[Quantity]]/SUM(Sales[Quantity])</f>
        <v>3.8120063678658754E-4</v>
      </c>
    </row>
    <row r="845" spans="1:10">
      <c r="A845" t="s">
        <v>203</v>
      </c>
      <c r="B845" t="s">
        <v>209</v>
      </c>
      <c r="C845" t="s">
        <v>9</v>
      </c>
      <c r="D845">
        <v>2019</v>
      </c>
      <c r="E845">
        <v>231</v>
      </c>
      <c r="F845">
        <v>803</v>
      </c>
      <c r="G845">
        <v>280</v>
      </c>
      <c r="H845">
        <f>Sales[[#This Row],[Turnover]]-Sales[[#This Row],[Cost]]</f>
        <v>523</v>
      </c>
      <c r="I845" s="45">
        <f>Sales[[#This Row],[Turnover]]*1000/Sales[[#This Row],[Quantity]]</f>
        <v>3476.1904761904761</v>
      </c>
      <c r="J845" s="44">
        <f>Sales[[#This Row],[Quantity]]/SUM(Sales[Quantity])</f>
        <v>4.1932070046524629E-4</v>
      </c>
    </row>
    <row r="846" spans="1:10">
      <c r="A846" t="s">
        <v>203</v>
      </c>
      <c r="B846" t="s">
        <v>209</v>
      </c>
      <c r="C846" t="s">
        <v>8</v>
      </c>
      <c r="D846">
        <v>2019</v>
      </c>
      <c r="E846">
        <v>174</v>
      </c>
      <c r="F846">
        <v>606</v>
      </c>
      <c r="G846">
        <v>211</v>
      </c>
      <c r="H846">
        <f>Sales[[#This Row],[Turnover]]-Sales[[#This Row],[Cost]]</f>
        <v>395</v>
      </c>
      <c r="I846" s="45">
        <f>Sales[[#This Row],[Turnover]]*1000/Sales[[#This Row],[Quantity]]</f>
        <v>3482.7586206896553</v>
      </c>
      <c r="J846" s="44">
        <f>Sales[[#This Row],[Quantity]]/SUM(Sales[Quantity])</f>
        <v>3.1585195619460111E-4</v>
      </c>
    </row>
    <row r="847" spans="1:10">
      <c r="A847" t="s">
        <v>203</v>
      </c>
      <c r="B847" t="s">
        <v>209</v>
      </c>
      <c r="C847" t="s">
        <v>7</v>
      </c>
      <c r="D847">
        <v>2019</v>
      </c>
      <c r="E847">
        <v>169</v>
      </c>
      <c r="F847">
        <v>590</v>
      </c>
      <c r="G847">
        <v>206</v>
      </c>
      <c r="H847">
        <f>Sales[[#This Row],[Turnover]]-Sales[[#This Row],[Cost]]</f>
        <v>384</v>
      </c>
      <c r="I847" s="45">
        <f>Sales[[#This Row],[Turnover]]*1000/Sales[[#This Row],[Quantity]]</f>
        <v>3491.1242603550295</v>
      </c>
      <c r="J847" s="44">
        <f>Sales[[#This Row],[Quantity]]/SUM(Sales[Quantity])</f>
        <v>3.067757505568252E-4</v>
      </c>
    </row>
    <row r="848" spans="1:10">
      <c r="A848" t="s">
        <v>203</v>
      </c>
      <c r="B848" t="s">
        <v>209</v>
      </c>
      <c r="C848" t="s">
        <v>6</v>
      </c>
      <c r="D848">
        <v>2019</v>
      </c>
      <c r="E848">
        <v>143</v>
      </c>
      <c r="F848">
        <v>503</v>
      </c>
      <c r="G848">
        <v>173</v>
      </c>
      <c r="H848">
        <f>Sales[[#This Row],[Turnover]]-Sales[[#This Row],[Cost]]</f>
        <v>330</v>
      </c>
      <c r="I848" s="45">
        <f>Sales[[#This Row],[Turnover]]*1000/Sales[[#This Row],[Quantity]]</f>
        <v>3517.4825174825173</v>
      </c>
      <c r="J848" s="44">
        <f>Sales[[#This Row],[Quantity]]/SUM(Sales[Quantity])</f>
        <v>2.5957948124039054E-4</v>
      </c>
    </row>
    <row r="849" spans="1:10">
      <c r="A849" t="s">
        <v>205</v>
      </c>
      <c r="B849" t="s">
        <v>209</v>
      </c>
      <c r="C849" t="s">
        <v>18</v>
      </c>
      <c r="D849">
        <v>2019</v>
      </c>
      <c r="E849">
        <v>215</v>
      </c>
      <c r="F849">
        <v>874</v>
      </c>
      <c r="G849">
        <v>307</v>
      </c>
      <c r="H849">
        <f>Sales[[#This Row],[Turnover]]-Sales[[#This Row],[Cost]]</f>
        <v>567</v>
      </c>
      <c r="I849" s="45">
        <f>Sales[[#This Row],[Turnover]]*1000/Sales[[#This Row],[Quantity]]</f>
        <v>4065.1162790697676</v>
      </c>
      <c r="J849" s="44">
        <f>Sales[[#This Row],[Quantity]]/SUM(Sales[Quantity])</f>
        <v>3.9027684242436345E-4</v>
      </c>
    </row>
    <row r="850" spans="1:10">
      <c r="A850" t="s">
        <v>205</v>
      </c>
      <c r="B850" t="s">
        <v>209</v>
      </c>
      <c r="C850" t="s">
        <v>16</v>
      </c>
      <c r="D850">
        <v>2019</v>
      </c>
      <c r="E850">
        <v>187</v>
      </c>
      <c r="F850">
        <v>758</v>
      </c>
      <c r="G850">
        <v>267</v>
      </c>
      <c r="H850">
        <f>Sales[[#This Row],[Turnover]]-Sales[[#This Row],[Cost]]</f>
        <v>491</v>
      </c>
      <c r="I850" s="45">
        <f>Sales[[#This Row],[Turnover]]*1000/Sales[[#This Row],[Quantity]]</f>
        <v>4053.475935828877</v>
      </c>
      <c r="J850" s="44">
        <f>Sales[[#This Row],[Quantity]]/SUM(Sales[Quantity])</f>
        <v>3.3945009085281842E-4</v>
      </c>
    </row>
    <row r="851" spans="1:10">
      <c r="A851" t="s">
        <v>205</v>
      </c>
      <c r="B851" t="s">
        <v>209</v>
      </c>
      <c r="C851" t="s">
        <v>14</v>
      </c>
      <c r="D851">
        <v>2019</v>
      </c>
      <c r="E851">
        <v>214</v>
      </c>
      <c r="F851">
        <v>871</v>
      </c>
      <c r="G851">
        <v>307</v>
      </c>
      <c r="H851">
        <f>Sales[[#This Row],[Turnover]]-Sales[[#This Row],[Cost]]</f>
        <v>564</v>
      </c>
      <c r="I851" s="45">
        <f>Sales[[#This Row],[Turnover]]*1000/Sales[[#This Row],[Quantity]]</f>
        <v>4070.0934579439254</v>
      </c>
      <c r="J851" s="44">
        <f>Sales[[#This Row],[Quantity]]/SUM(Sales[Quantity])</f>
        <v>3.8846160129680824E-4</v>
      </c>
    </row>
    <row r="852" spans="1:10">
      <c r="A852" t="s">
        <v>205</v>
      </c>
      <c r="B852" t="s">
        <v>209</v>
      </c>
      <c r="C852" t="s">
        <v>13</v>
      </c>
      <c r="D852">
        <v>2019</v>
      </c>
      <c r="E852">
        <v>169</v>
      </c>
      <c r="F852">
        <v>686</v>
      </c>
      <c r="G852">
        <v>241</v>
      </c>
      <c r="H852">
        <f>Sales[[#This Row],[Turnover]]-Sales[[#This Row],[Cost]]</f>
        <v>445</v>
      </c>
      <c r="I852" s="45">
        <f>Sales[[#This Row],[Turnover]]*1000/Sales[[#This Row],[Quantity]]</f>
        <v>4059.1715976331361</v>
      </c>
      <c r="J852" s="44">
        <f>Sales[[#This Row],[Quantity]]/SUM(Sales[Quantity])</f>
        <v>3.067757505568252E-4</v>
      </c>
    </row>
    <row r="853" spans="1:10">
      <c r="A853" t="s">
        <v>205</v>
      </c>
      <c r="B853" t="s">
        <v>209</v>
      </c>
      <c r="C853" t="s">
        <v>11</v>
      </c>
      <c r="D853">
        <v>2019</v>
      </c>
      <c r="E853">
        <v>197</v>
      </c>
      <c r="F853">
        <v>801</v>
      </c>
      <c r="G853">
        <v>281</v>
      </c>
      <c r="H853">
        <f>Sales[[#This Row],[Turnover]]-Sales[[#This Row],[Cost]]</f>
        <v>520</v>
      </c>
      <c r="I853" s="45">
        <f>Sales[[#This Row],[Turnover]]*1000/Sales[[#This Row],[Quantity]]</f>
        <v>4065.9898477157362</v>
      </c>
      <c r="J853" s="44">
        <f>Sales[[#This Row],[Quantity]]/SUM(Sales[Quantity])</f>
        <v>3.5760250212837024E-4</v>
      </c>
    </row>
    <row r="854" spans="1:10">
      <c r="A854" t="s">
        <v>205</v>
      </c>
      <c r="B854" t="s">
        <v>209</v>
      </c>
      <c r="C854" t="s">
        <v>10</v>
      </c>
      <c r="D854">
        <v>2019</v>
      </c>
      <c r="E854">
        <v>172</v>
      </c>
      <c r="F854">
        <v>702</v>
      </c>
      <c r="G854">
        <v>246</v>
      </c>
      <c r="H854">
        <f>Sales[[#This Row],[Turnover]]-Sales[[#This Row],[Cost]]</f>
        <v>456</v>
      </c>
      <c r="I854" s="45">
        <f>Sales[[#This Row],[Turnover]]*1000/Sales[[#This Row],[Quantity]]</f>
        <v>4081.3953488372094</v>
      </c>
      <c r="J854" s="44">
        <f>Sales[[#This Row],[Quantity]]/SUM(Sales[Quantity])</f>
        <v>3.1222147393949074E-4</v>
      </c>
    </row>
    <row r="855" spans="1:10">
      <c r="A855" t="s">
        <v>205</v>
      </c>
      <c r="B855" t="s">
        <v>209</v>
      </c>
      <c r="C855" t="s">
        <v>9</v>
      </c>
      <c r="D855">
        <v>2019</v>
      </c>
      <c r="E855">
        <v>193</v>
      </c>
      <c r="F855">
        <v>795</v>
      </c>
      <c r="G855">
        <v>276</v>
      </c>
      <c r="H855">
        <f>Sales[[#This Row],[Turnover]]-Sales[[#This Row],[Cost]]</f>
        <v>519</v>
      </c>
      <c r="I855" s="45">
        <f>Sales[[#This Row],[Turnover]]*1000/Sales[[#This Row],[Quantity]]</f>
        <v>4119.1709844559582</v>
      </c>
      <c r="J855" s="44">
        <f>Sales[[#This Row],[Quantity]]/SUM(Sales[Quantity])</f>
        <v>3.5034153761814949E-4</v>
      </c>
    </row>
    <row r="856" spans="1:10">
      <c r="A856" t="s">
        <v>205</v>
      </c>
      <c r="B856" t="s">
        <v>209</v>
      </c>
      <c r="C856" t="s">
        <v>8</v>
      </c>
      <c r="D856">
        <v>2019</v>
      </c>
      <c r="E856">
        <v>162</v>
      </c>
      <c r="F856">
        <v>667</v>
      </c>
      <c r="G856">
        <v>232</v>
      </c>
      <c r="H856">
        <f>Sales[[#This Row],[Turnover]]-Sales[[#This Row],[Cost]]</f>
        <v>435</v>
      </c>
      <c r="I856" s="45">
        <f>Sales[[#This Row],[Turnover]]*1000/Sales[[#This Row],[Quantity]]</f>
        <v>4117.2839506172841</v>
      </c>
      <c r="J856" s="44">
        <f>Sales[[#This Row],[Quantity]]/SUM(Sales[Quantity])</f>
        <v>2.9406906266393897E-4</v>
      </c>
    </row>
    <row r="857" spans="1:10">
      <c r="A857" t="s">
        <v>205</v>
      </c>
      <c r="B857" t="s">
        <v>209</v>
      </c>
      <c r="C857" t="s">
        <v>7</v>
      </c>
      <c r="D857">
        <v>2019</v>
      </c>
      <c r="E857">
        <v>157</v>
      </c>
      <c r="F857">
        <v>646</v>
      </c>
      <c r="G857">
        <v>225</v>
      </c>
      <c r="H857">
        <f>Sales[[#This Row],[Turnover]]-Sales[[#This Row],[Cost]]</f>
        <v>421</v>
      </c>
      <c r="I857" s="45">
        <f>Sales[[#This Row],[Turnover]]*1000/Sales[[#This Row],[Quantity]]</f>
        <v>4114.6496815286628</v>
      </c>
      <c r="J857" s="44">
        <f>Sales[[#This Row],[Quantity]]/SUM(Sales[Quantity])</f>
        <v>2.8499285702616306E-4</v>
      </c>
    </row>
    <row r="858" spans="1:10">
      <c r="A858" t="s">
        <v>205</v>
      </c>
      <c r="B858" t="s">
        <v>209</v>
      </c>
      <c r="C858" t="s">
        <v>6</v>
      </c>
      <c r="D858">
        <v>2019</v>
      </c>
      <c r="E858">
        <v>183</v>
      </c>
      <c r="F858">
        <v>751</v>
      </c>
      <c r="G858">
        <v>262</v>
      </c>
      <c r="H858">
        <f>Sales[[#This Row],[Turnover]]-Sales[[#This Row],[Cost]]</f>
        <v>489</v>
      </c>
      <c r="I858" s="45">
        <f>Sales[[#This Row],[Turnover]]*1000/Sales[[#This Row],[Quantity]]</f>
        <v>4103.8251366120221</v>
      </c>
      <c r="J858" s="44">
        <f>Sales[[#This Row],[Quantity]]/SUM(Sales[Quantity])</f>
        <v>3.3218912634259772E-4</v>
      </c>
    </row>
    <row r="859" spans="1:10">
      <c r="A859" t="s">
        <v>207</v>
      </c>
      <c r="B859" t="s">
        <v>209</v>
      </c>
      <c r="C859" t="s">
        <v>18</v>
      </c>
      <c r="D859">
        <v>2020</v>
      </c>
      <c r="E859">
        <v>430</v>
      </c>
      <c r="F859">
        <v>256</v>
      </c>
      <c r="G859">
        <v>250</v>
      </c>
      <c r="H859">
        <f>Sales[[#This Row],[Turnover]]-Sales[[#This Row],[Cost]]</f>
        <v>6</v>
      </c>
      <c r="I859" s="45">
        <f>Sales[[#This Row],[Turnover]]*1000/Sales[[#This Row],[Quantity]]</f>
        <v>595.34883720930236</v>
      </c>
      <c r="J859" s="44">
        <f>Sales[[#This Row],[Quantity]]/SUM(Sales[Quantity])</f>
        <v>7.805536848487269E-4</v>
      </c>
    </row>
    <row r="860" spans="1:10">
      <c r="A860" t="s">
        <v>207</v>
      </c>
      <c r="B860" t="s">
        <v>209</v>
      </c>
      <c r="C860" t="s">
        <v>16</v>
      </c>
      <c r="D860">
        <v>2020</v>
      </c>
      <c r="E860">
        <v>479</v>
      </c>
      <c r="F860">
        <v>285</v>
      </c>
      <c r="G860">
        <v>279</v>
      </c>
      <c r="H860">
        <f>Sales[[#This Row],[Turnover]]-Sales[[#This Row],[Cost]]</f>
        <v>6</v>
      </c>
      <c r="I860" s="45">
        <f>Sales[[#This Row],[Turnover]]*1000/Sales[[#This Row],[Quantity]]</f>
        <v>594.98956158663884</v>
      </c>
      <c r="J860" s="44">
        <f>Sales[[#This Row],[Quantity]]/SUM(Sales[Quantity])</f>
        <v>8.6950050009893063E-4</v>
      </c>
    </row>
    <row r="861" spans="1:10">
      <c r="A861" t="s">
        <v>207</v>
      </c>
      <c r="B861" t="s">
        <v>209</v>
      </c>
      <c r="C861" t="s">
        <v>14</v>
      </c>
      <c r="D861">
        <v>2020</v>
      </c>
      <c r="E861">
        <v>428</v>
      </c>
      <c r="F861">
        <v>259</v>
      </c>
      <c r="G861">
        <v>249</v>
      </c>
      <c r="H861">
        <f>Sales[[#This Row],[Turnover]]-Sales[[#This Row],[Cost]]</f>
        <v>10</v>
      </c>
      <c r="I861" s="45">
        <f>Sales[[#This Row],[Turnover]]*1000/Sales[[#This Row],[Quantity]]</f>
        <v>605.14018691588785</v>
      </c>
      <c r="J861" s="44">
        <f>Sales[[#This Row],[Quantity]]/SUM(Sales[Quantity])</f>
        <v>7.7692320259361647E-4</v>
      </c>
    </row>
    <row r="862" spans="1:10">
      <c r="A862" t="s">
        <v>207</v>
      </c>
      <c r="B862" t="s">
        <v>209</v>
      </c>
      <c r="C862" t="s">
        <v>13</v>
      </c>
      <c r="D862">
        <v>2020</v>
      </c>
      <c r="E862">
        <v>422</v>
      </c>
      <c r="F862">
        <v>255</v>
      </c>
      <c r="G862">
        <v>246</v>
      </c>
      <c r="H862">
        <f>Sales[[#This Row],[Turnover]]-Sales[[#This Row],[Cost]]</f>
        <v>9</v>
      </c>
      <c r="I862" s="45">
        <f>Sales[[#This Row],[Turnover]]*1000/Sales[[#This Row],[Quantity]]</f>
        <v>604.26540284360192</v>
      </c>
      <c r="J862" s="44">
        <f>Sales[[#This Row],[Quantity]]/SUM(Sales[Quantity])</f>
        <v>7.660317558282854E-4</v>
      </c>
    </row>
    <row r="863" spans="1:10">
      <c r="A863" t="s">
        <v>207</v>
      </c>
      <c r="B863" t="s">
        <v>209</v>
      </c>
      <c r="C863" t="s">
        <v>11</v>
      </c>
      <c r="D863">
        <v>2020</v>
      </c>
      <c r="E863">
        <v>337</v>
      </c>
      <c r="F863">
        <v>202</v>
      </c>
      <c r="G863">
        <v>196</v>
      </c>
      <c r="H863">
        <f>Sales[[#This Row],[Turnover]]-Sales[[#This Row],[Cost]]</f>
        <v>6</v>
      </c>
      <c r="I863" s="45">
        <f>Sales[[#This Row],[Turnover]]*1000/Sales[[#This Row],[Quantity]]</f>
        <v>599.406528189911</v>
      </c>
      <c r="J863" s="44">
        <f>Sales[[#This Row],[Quantity]]/SUM(Sales[Quantity])</f>
        <v>6.1173625998609525E-4</v>
      </c>
    </row>
    <row r="864" spans="1:10">
      <c r="A864" t="s">
        <v>207</v>
      </c>
      <c r="B864" t="s">
        <v>209</v>
      </c>
      <c r="C864" t="s">
        <v>10</v>
      </c>
      <c r="D864">
        <v>2020</v>
      </c>
      <c r="E864">
        <v>329</v>
      </c>
      <c r="F864">
        <v>196</v>
      </c>
      <c r="G864">
        <v>191</v>
      </c>
      <c r="H864">
        <f>Sales[[#This Row],[Turnover]]-Sales[[#This Row],[Cost]]</f>
        <v>5</v>
      </c>
      <c r="I864" s="45">
        <f>Sales[[#This Row],[Turnover]]*1000/Sales[[#This Row],[Quantity]]</f>
        <v>595.74468085106378</v>
      </c>
      <c r="J864" s="44">
        <f>Sales[[#This Row],[Quantity]]/SUM(Sales[Quantity])</f>
        <v>5.9721433096565385E-4</v>
      </c>
    </row>
    <row r="865" spans="1:10">
      <c r="A865" t="s">
        <v>207</v>
      </c>
      <c r="B865" t="s">
        <v>209</v>
      </c>
      <c r="C865" t="s">
        <v>9</v>
      </c>
      <c r="D865">
        <v>2020</v>
      </c>
      <c r="E865">
        <v>333</v>
      </c>
      <c r="F865">
        <v>200</v>
      </c>
      <c r="G865">
        <v>194</v>
      </c>
      <c r="H865">
        <f>Sales[[#This Row],[Turnover]]-Sales[[#This Row],[Cost]]</f>
        <v>6</v>
      </c>
      <c r="I865" s="45">
        <f>Sales[[#This Row],[Turnover]]*1000/Sales[[#This Row],[Quantity]]</f>
        <v>600.60060060060061</v>
      </c>
      <c r="J865" s="44">
        <f>Sales[[#This Row],[Quantity]]/SUM(Sales[Quantity])</f>
        <v>6.044752954758745E-4</v>
      </c>
    </row>
    <row r="866" spans="1:10">
      <c r="A866" t="s">
        <v>207</v>
      </c>
      <c r="B866" t="s">
        <v>209</v>
      </c>
      <c r="C866" t="s">
        <v>8</v>
      </c>
      <c r="D866">
        <v>2020</v>
      </c>
      <c r="E866">
        <v>332</v>
      </c>
      <c r="F866">
        <v>199</v>
      </c>
      <c r="G866">
        <v>193</v>
      </c>
      <c r="H866">
        <f>Sales[[#This Row],[Turnover]]-Sales[[#This Row],[Cost]]</f>
        <v>6</v>
      </c>
      <c r="I866" s="45">
        <f>Sales[[#This Row],[Turnover]]*1000/Sales[[#This Row],[Quantity]]</f>
        <v>599.39759036144574</v>
      </c>
      <c r="J866" s="44">
        <f>Sales[[#This Row],[Quantity]]/SUM(Sales[Quantity])</f>
        <v>6.0266005434831934E-4</v>
      </c>
    </row>
    <row r="867" spans="1:10">
      <c r="A867" t="s">
        <v>207</v>
      </c>
      <c r="B867" t="s">
        <v>209</v>
      </c>
      <c r="C867" t="s">
        <v>7</v>
      </c>
      <c r="D867">
        <v>2020</v>
      </c>
      <c r="E867">
        <v>350</v>
      </c>
      <c r="F867">
        <v>210</v>
      </c>
      <c r="G867">
        <v>204</v>
      </c>
      <c r="H867">
        <f>Sales[[#This Row],[Turnover]]-Sales[[#This Row],[Cost]]</f>
        <v>6</v>
      </c>
      <c r="I867" s="45">
        <f>Sales[[#This Row],[Turnover]]*1000/Sales[[#This Row],[Quantity]]</f>
        <v>600</v>
      </c>
      <c r="J867" s="44">
        <f>Sales[[#This Row],[Quantity]]/SUM(Sales[Quantity])</f>
        <v>6.3533439464431255E-4</v>
      </c>
    </row>
    <row r="868" spans="1:10">
      <c r="A868" t="s">
        <v>207</v>
      </c>
      <c r="B868" t="s">
        <v>209</v>
      </c>
      <c r="C868" t="s">
        <v>6</v>
      </c>
      <c r="D868">
        <v>2020</v>
      </c>
      <c r="E868">
        <v>264</v>
      </c>
      <c r="F868">
        <v>157</v>
      </c>
      <c r="G868">
        <v>153</v>
      </c>
      <c r="H868">
        <f>Sales[[#This Row],[Turnover]]-Sales[[#This Row],[Cost]]</f>
        <v>4</v>
      </c>
      <c r="I868" s="45">
        <f>Sales[[#This Row],[Turnover]]*1000/Sales[[#This Row],[Quantity]]</f>
        <v>594.69696969696975</v>
      </c>
      <c r="J868" s="44">
        <f>Sales[[#This Row],[Quantity]]/SUM(Sales[Quantity])</f>
        <v>4.7922365767456718E-4</v>
      </c>
    </row>
    <row r="869" spans="1:10">
      <c r="A869" t="s">
        <v>207</v>
      </c>
      <c r="B869" t="s">
        <v>209</v>
      </c>
      <c r="C869" t="s">
        <v>5</v>
      </c>
      <c r="D869">
        <v>2020</v>
      </c>
      <c r="E869">
        <v>308</v>
      </c>
      <c r="F869">
        <v>186</v>
      </c>
      <c r="G869">
        <v>179</v>
      </c>
      <c r="H869">
        <f>Sales[[#This Row],[Turnover]]-Sales[[#This Row],[Cost]]</f>
        <v>7</v>
      </c>
      <c r="I869" s="45">
        <f>Sales[[#This Row],[Turnover]]*1000/Sales[[#This Row],[Quantity]]</f>
        <v>603.89610389610391</v>
      </c>
      <c r="J869" s="44">
        <f>Sales[[#This Row],[Quantity]]/SUM(Sales[Quantity])</f>
        <v>5.5909426728699505E-4</v>
      </c>
    </row>
    <row r="870" spans="1:10">
      <c r="A870" t="s">
        <v>207</v>
      </c>
      <c r="B870" t="s">
        <v>209</v>
      </c>
      <c r="C870" t="s">
        <v>4</v>
      </c>
      <c r="D870">
        <v>2020</v>
      </c>
      <c r="E870">
        <v>253</v>
      </c>
      <c r="F870">
        <v>151</v>
      </c>
      <c r="G870">
        <v>147</v>
      </c>
      <c r="H870">
        <f>Sales[[#This Row],[Turnover]]-Sales[[#This Row],[Cost]]</f>
        <v>4</v>
      </c>
      <c r="I870" s="45">
        <f>Sales[[#This Row],[Turnover]]*1000/Sales[[#This Row],[Quantity]]</f>
        <v>596.83794466403162</v>
      </c>
      <c r="J870" s="44">
        <f>Sales[[#This Row],[Quantity]]/SUM(Sales[Quantity])</f>
        <v>4.5925600527146025E-4</v>
      </c>
    </row>
    <row r="871" spans="1:10">
      <c r="A871" t="s">
        <v>206</v>
      </c>
      <c r="B871" t="s">
        <v>209</v>
      </c>
      <c r="C871" t="s">
        <v>18</v>
      </c>
      <c r="D871">
        <v>2020</v>
      </c>
      <c r="E871">
        <v>330</v>
      </c>
      <c r="F871">
        <v>231</v>
      </c>
      <c r="G871">
        <v>199</v>
      </c>
      <c r="H871">
        <f>Sales[[#This Row],[Turnover]]-Sales[[#This Row],[Cost]]</f>
        <v>32</v>
      </c>
      <c r="I871" s="45">
        <f>Sales[[#This Row],[Turnover]]*1000/Sales[[#This Row],[Quantity]]</f>
        <v>700</v>
      </c>
      <c r="J871" s="44">
        <f>Sales[[#This Row],[Quantity]]/SUM(Sales[Quantity])</f>
        <v>5.9902957209320901E-4</v>
      </c>
    </row>
    <row r="872" spans="1:10">
      <c r="A872" t="s">
        <v>206</v>
      </c>
      <c r="B872" t="s">
        <v>209</v>
      </c>
      <c r="C872" t="s">
        <v>16</v>
      </c>
      <c r="D872">
        <v>2020</v>
      </c>
      <c r="E872">
        <v>310</v>
      </c>
      <c r="F872">
        <v>218</v>
      </c>
      <c r="G872">
        <v>187</v>
      </c>
      <c r="H872">
        <f>Sales[[#This Row],[Turnover]]-Sales[[#This Row],[Cost]]</f>
        <v>31</v>
      </c>
      <c r="I872" s="45">
        <f>Sales[[#This Row],[Turnover]]*1000/Sales[[#This Row],[Quantity]]</f>
        <v>703.22580645161293</v>
      </c>
      <c r="J872" s="44">
        <f>Sales[[#This Row],[Quantity]]/SUM(Sales[Quantity])</f>
        <v>5.6272474954210537E-4</v>
      </c>
    </row>
    <row r="873" spans="1:10">
      <c r="A873" t="s">
        <v>206</v>
      </c>
      <c r="B873" t="s">
        <v>209</v>
      </c>
      <c r="C873" t="s">
        <v>14</v>
      </c>
      <c r="D873">
        <v>2020</v>
      </c>
      <c r="E873">
        <v>343</v>
      </c>
      <c r="F873">
        <v>240</v>
      </c>
      <c r="G873">
        <v>206</v>
      </c>
      <c r="H873">
        <f>Sales[[#This Row],[Turnover]]-Sales[[#This Row],[Cost]]</f>
        <v>34</v>
      </c>
      <c r="I873" s="45">
        <f>Sales[[#This Row],[Turnover]]*1000/Sales[[#This Row],[Quantity]]</f>
        <v>699.7084548104956</v>
      </c>
      <c r="J873" s="44">
        <f>Sales[[#This Row],[Quantity]]/SUM(Sales[Quantity])</f>
        <v>6.2262770675142632E-4</v>
      </c>
    </row>
    <row r="874" spans="1:10">
      <c r="A874" t="s">
        <v>206</v>
      </c>
      <c r="B874" t="s">
        <v>209</v>
      </c>
      <c r="C874" t="s">
        <v>13</v>
      </c>
      <c r="D874">
        <v>2020</v>
      </c>
      <c r="E874">
        <v>339</v>
      </c>
      <c r="F874">
        <v>237</v>
      </c>
      <c r="G874">
        <v>204</v>
      </c>
      <c r="H874">
        <f>Sales[[#This Row],[Turnover]]-Sales[[#This Row],[Cost]]</f>
        <v>33</v>
      </c>
      <c r="I874" s="45">
        <f>Sales[[#This Row],[Turnover]]*1000/Sales[[#This Row],[Quantity]]</f>
        <v>699.11504424778764</v>
      </c>
      <c r="J874" s="44">
        <f>Sales[[#This Row],[Quantity]]/SUM(Sales[Quantity])</f>
        <v>6.1536674224120557E-4</v>
      </c>
    </row>
    <row r="875" spans="1:10">
      <c r="A875" t="s">
        <v>206</v>
      </c>
      <c r="B875" t="s">
        <v>209</v>
      </c>
      <c r="C875" t="s">
        <v>11</v>
      </c>
      <c r="D875">
        <v>2020</v>
      </c>
      <c r="E875">
        <v>343</v>
      </c>
      <c r="F875">
        <v>240</v>
      </c>
      <c r="G875">
        <v>206</v>
      </c>
      <c r="H875">
        <f>Sales[[#This Row],[Turnover]]-Sales[[#This Row],[Cost]]</f>
        <v>34</v>
      </c>
      <c r="I875" s="45">
        <f>Sales[[#This Row],[Turnover]]*1000/Sales[[#This Row],[Quantity]]</f>
        <v>699.7084548104956</v>
      </c>
      <c r="J875" s="44">
        <f>Sales[[#This Row],[Quantity]]/SUM(Sales[Quantity])</f>
        <v>6.2262770675142632E-4</v>
      </c>
    </row>
    <row r="876" spans="1:10">
      <c r="A876" t="s">
        <v>206</v>
      </c>
      <c r="B876" t="s">
        <v>209</v>
      </c>
      <c r="C876" t="s">
        <v>10</v>
      </c>
      <c r="D876">
        <v>2020</v>
      </c>
      <c r="E876">
        <v>336</v>
      </c>
      <c r="F876">
        <v>236</v>
      </c>
      <c r="G876">
        <v>202</v>
      </c>
      <c r="H876">
        <f>Sales[[#This Row],[Turnover]]-Sales[[#This Row],[Cost]]</f>
        <v>34</v>
      </c>
      <c r="I876" s="45">
        <f>Sales[[#This Row],[Turnover]]*1000/Sales[[#This Row],[Quantity]]</f>
        <v>702.38095238095241</v>
      </c>
      <c r="J876" s="44">
        <f>Sales[[#This Row],[Quantity]]/SUM(Sales[Quantity])</f>
        <v>6.0992101885854009E-4</v>
      </c>
    </row>
    <row r="877" spans="1:10">
      <c r="A877" t="s">
        <v>206</v>
      </c>
      <c r="B877" t="s">
        <v>209</v>
      </c>
      <c r="C877" t="s">
        <v>9</v>
      </c>
      <c r="D877">
        <v>2020</v>
      </c>
      <c r="E877">
        <v>316</v>
      </c>
      <c r="F877">
        <v>221</v>
      </c>
      <c r="G877">
        <v>190</v>
      </c>
      <c r="H877">
        <f>Sales[[#This Row],[Turnover]]-Sales[[#This Row],[Cost]]</f>
        <v>31</v>
      </c>
      <c r="I877" s="45">
        <f>Sales[[#This Row],[Turnover]]*1000/Sales[[#This Row],[Quantity]]</f>
        <v>699.36708860759495</v>
      </c>
      <c r="J877" s="44">
        <f>Sales[[#This Row],[Quantity]]/SUM(Sales[Quantity])</f>
        <v>5.7361619630743655E-4</v>
      </c>
    </row>
    <row r="878" spans="1:10">
      <c r="A878" t="s">
        <v>206</v>
      </c>
      <c r="B878" t="s">
        <v>209</v>
      </c>
      <c r="C878" t="s">
        <v>8</v>
      </c>
      <c r="D878">
        <v>2020</v>
      </c>
      <c r="E878">
        <v>317</v>
      </c>
      <c r="F878">
        <v>220</v>
      </c>
      <c r="G878">
        <v>191</v>
      </c>
      <c r="H878">
        <f>Sales[[#This Row],[Turnover]]-Sales[[#This Row],[Cost]]</f>
        <v>29</v>
      </c>
      <c r="I878" s="45">
        <f>Sales[[#This Row],[Turnover]]*1000/Sales[[#This Row],[Quantity]]</f>
        <v>694.00630914826502</v>
      </c>
      <c r="J878" s="44">
        <f>Sales[[#This Row],[Quantity]]/SUM(Sales[Quantity])</f>
        <v>5.7543143743499171E-4</v>
      </c>
    </row>
    <row r="879" spans="1:10">
      <c r="A879" t="s">
        <v>206</v>
      </c>
      <c r="B879" t="s">
        <v>209</v>
      </c>
      <c r="C879" t="s">
        <v>7</v>
      </c>
      <c r="D879">
        <v>2020</v>
      </c>
      <c r="E879">
        <v>312</v>
      </c>
      <c r="F879">
        <v>219</v>
      </c>
      <c r="G879">
        <v>188</v>
      </c>
      <c r="H879">
        <f>Sales[[#This Row],[Turnover]]-Sales[[#This Row],[Cost]]</f>
        <v>31</v>
      </c>
      <c r="I879" s="45">
        <f>Sales[[#This Row],[Turnover]]*1000/Sales[[#This Row],[Quantity]]</f>
        <v>701.92307692307691</v>
      </c>
      <c r="J879" s="44">
        <f>Sales[[#This Row],[Quantity]]/SUM(Sales[Quantity])</f>
        <v>5.663552317972158E-4</v>
      </c>
    </row>
    <row r="880" spans="1:10">
      <c r="A880" t="s">
        <v>206</v>
      </c>
      <c r="B880" t="s">
        <v>209</v>
      </c>
      <c r="C880" t="s">
        <v>6</v>
      </c>
      <c r="D880">
        <v>2020</v>
      </c>
      <c r="E880">
        <v>390</v>
      </c>
      <c r="F880">
        <v>270</v>
      </c>
      <c r="G880">
        <v>235</v>
      </c>
      <c r="H880">
        <f>Sales[[#This Row],[Turnover]]-Sales[[#This Row],[Cost]]</f>
        <v>35</v>
      </c>
      <c r="I880" s="45">
        <f>Sales[[#This Row],[Turnover]]*1000/Sales[[#This Row],[Quantity]]</f>
        <v>692.30769230769226</v>
      </c>
      <c r="J880" s="44">
        <f>Sales[[#This Row],[Quantity]]/SUM(Sales[Quantity])</f>
        <v>7.0794403974651973E-4</v>
      </c>
    </row>
    <row r="881" spans="1:10">
      <c r="A881" t="s">
        <v>206</v>
      </c>
      <c r="B881" t="s">
        <v>209</v>
      </c>
      <c r="C881" t="s">
        <v>5</v>
      </c>
      <c r="D881">
        <v>2020</v>
      </c>
      <c r="E881">
        <v>334</v>
      </c>
      <c r="F881">
        <v>232</v>
      </c>
      <c r="G881">
        <v>201</v>
      </c>
      <c r="H881">
        <f>Sales[[#This Row],[Turnover]]-Sales[[#This Row],[Cost]]</f>
        <v>31</v>
      </c>
      <c r="I881" s="45">
        <f>Sales[[#This Row],[Turnover]]*1000/Sales[[#This Row],[Quantity]]</f>
        <v>694.61077844311376</v>
      </c>
      <c r="J881" s="44">
        <f>Sales[[#This Row],[Quantity]]/SUM(Sales[Quantity])</f>
        <v>6.0629053660342977E-4</v>
      </c>
    </row>
    <row r="882" spans="1:10">
      <c r="A882" t="s">
        <v>206</v>
      </c>
      <c r="B882" t="s">
        <v>209</v>
      </c>
      <c r="C882" t="s">
        <v>4</v>
      </c>
      <c r="D882">
        <v>2020</v>
      </c>
      <c r="E882">
        <v>388</v>
      </c>
      <c r="F882">
        <v>273</v>
      </c>
      <c r="G882">
        <v>233</v>
      </c>
      <c r="H882">
        <f>Sales[[#This Row],[Turnover]]-Sales[[#This Row],[Cost]]</f>
        <v>40</v>
      </c>
      <c r="I882" s="45">
        <f>Sales[[#This Row],[Turnover]]*1000/Sales[[#This Row],[Quantity]]</f>
        <v>703.60824742268039</v>
      </c>
      <c r="J882" s="44">
        <f>Sales[[#This Row],[Quantity]]/SUM(Sales[Quantity])</f>
        <v>7.043135574914094E-4</v>
      </c>
    </row>
    <row r="883" spans="1:10">
      <c r="A883" t="s">
        <v>205</v>
      </c>
      <c r="B883" t="s">
        <v>209</v>
      </c>
      <c r="C883" t="s">
        <v>18</v>
      </c>
      <c r="D883">
        <v>2020</v>
      </c>
      <c r="E883">
        <v>96</v>
      </c>
      <c r="F883">
        <v>870</v>
      </c>
      <c r="G883">
        <v>309</v>
      </c>
      <c r="H883">
        <f>Sales[[#This Row],[Turnover]]-Sales[[#This Row],[Cost]]</f>
        <v>561</v>
      </c>
      <c r="I883" s="45">
        <f>Sales[[#This Row],[Turnover]]*1000/Sales[[#This Row],[Quantity]]</f>
        <v>9062.5</v>
      </c>
      <c r="J883" s="44">
        <f>Sales[[#This Row],[Quantity]]/SUM(Sales[Quantity])</f>
        <v>1.7426314824529716E-4</v>
      </c>
    </row>
    <row r="884" spans="1:10">
      <c r="A884" t="s">
        <v>205</v>
      </c>
      <c r="B884" t="s">
        <v>209</v>
      </c>
      <c r="C884" t="s">
        <v>16</v>
      </c>
      <c r="D884">
        <v>2020</v>
      </c>
      <c r="E884">
        <v>126</v>
      </c>
      <c r="F884">
        <v>1128</v>
      </c>
      <c r="G884">
        <v>408</v>
      </c>
      <c r="H884">
        <f>Sales[[#This Row],[Turnover]]-Sales[[#This Row],[Cost]]</f>
        <v>720</v>
      </c>
      <c r="I884" s="45">
        <f>Sales[[#This Row],[Turnover]]*1000/Sales[[#This Row],[Quantity]]</f>
        <v>8952.3809523809523</v>
      </c>
      <c r="J884" s="44">
        <f>Sales[[#This Row],[Quantity]]/SUM(Sales[Quantity])</f>
        <v>2.2872038207195252E-4</v>
      </c>
    </row>
    <row r="885" spans="1:10">
      <c r="A885" t="s">
        <v>205</v>
      </c>
      <c r="B885" t="s">
        <v>209</v>
      </c>
      <c r="C885" t="s">
        <v>14</v>
      </c>
      <c r="D885">
        <v>2020</v>
      </c>
      <c r="E885">
        <v>141</v>
      </c>
      <c r="F885">
        <v>1263</v>
      </c>
      <c r="G885">
        <v>454</v>
      </c>
      <c r="H885">
        <f>Sales[[#This Row],[Turnover]]-Sales[[#This Row],[Cost]]</f>
        <v>809</v>
      </c>
      <c r="I885" s="45">
        <f>Sales[[#This Row],[Turnover]]*1000/Sales[[#This Row],[Quantity]]</f>
        <v>8957.4468085106382</v>
      </c>
      <c r="J885" s="44">
        <f>Sales[[#This Row],[Quantity]]/SUM(Sales[Quantity])</f>
        <v>2.5594899898528022E-4</v>
      </c>
    </row>
    <row r="886" spans="1:10">
      <c r="A886" t="s">
        <v>205</v>
      </c>
      <c r="B886" t="s">
        <v>209</v>
      </c>
      <c r="C886" t="s">
        <v>13</v>
      </c>
      <c r="D886">
        <v>2020</v>
      </c>
      <c r="E886">
        <v>147</v>
      </c>
      <c r="F886">
        <v>1164</v>
      </c>
      <c r="G886">
        <v>474</v>
      </c>
      <c r="H886">
        <f>Sales[[#This Row],[Turnover]]-Sales[[#This Row],[Cost]]</f>
        <v>690</v>
      </c>
      <c r="I886" s="45">
        <f>Sales[[#This Row],[Turnover]]*1000/Sales[[#This Row],[Quantity]]</f>
        <v>7918.3673469387759</v>
      </c>
      <c r="J886" s="44">
        <f>Sales[[#This Row],[Quantity]]/SUM(Sales[Quantity])</f>
        <v>2.6684044575061129E-4</v>
      </c>
    </row>
    <row r="887" spans="1:10">
      <c r="A887" t="s">
        <v>205</v>
      </c>
      <c r="B887" t="s">
        <v>209</v>
      </c>
      <c r="C887" t="s">
        <v>11</v>
      </c>
      <c r="D887">
        <v>2020</v>
      </c>
      <c r="E887">
        <v>163</v>
      </c>
      <c r="F887">
        <v>1303</v>
      </c>
      <c r="G887">
        <v>527</v>
      </c>
      <c r="H887">
        <f>Sales[[#This Row],[Turnover]]-Sales[[#This Row],[Cost]]</f>
        <v>776</v>
      </c>
      <c r="I887" s="45">
        <f>Sales[[#This Row],[Turnover]]*1000/Sales[[#This Row],[Quantity]]</f>
        <v>7993.8650306748468</v>
      </c>
      <c r="J887" s="44">
        <f>Sales[[#This Row],[Quantity]]/SUM(Sales[Quantity])</f>
        <v>2.9588430379149413E-4</v>
      </c>
    </row>
    <row r="888" spans="1:10">
      <c r="A888" t="s">
        <v>205</v>
      </c>
      <c r="B888" t="s">
        <v>209</v>
      </c>
      <c r="C888" t="s">
        <v>10</v>
      </c>
      <c r="D888">
        <v>2020</v>
      </c>
      <c r="E888">
        <v>195</v>
      </c>
      <c r="F888">
        <v>1558</v>
      </c>
      <c r="G888">
        <v>631</v>
      </c>
      <c r="H888">
        <f>Sales[[#This Row],[Turnover]]-Sales[[#This Row],[Cost]]</f>
        <v>927</v>
      </c>
      <c r="I888" s="45">
        <f>Sales[[#This Row],[Turnover]]*1000/Sales[[#This Row],[Quantity]]</f>
        <v>7989.7435897435898</v>
      </c>
      <c r="J888" s="44">
        <f>Sales[[#This Row],[Quantity]]/SUM(Sales[Quantity])</f>
        <v>3.5397201987325986E-4</v>
      </c>
    </row>
    <row r="889" spans="1:10">
      <c r="A889" t="s">
        <v>205</v>
      </c>
      <c r="B889" t="s">
        <v>209</v>
      </c>
      <c r="C889" t="s">
        <v>9</v>
      </c>
      <c r="D889">
        <v>2020</v>
      </c>
      <c r="E889">
        <v>172</v>
      </c>
      <c r="F889">
        <v>1384</v>
      </c>
      <c r="G889">
        <v>556</v>
      </c>
      <c r="H889">
        <f>Sales[[#This Row],[Turnover]]-Sales[[#This Row],[Cost]]</f>
        <v>828</v>
      </c>
      <c r="I889" s="45">
        <f>Sales[[#This Row],[Turnover]]*1000/Sales[[#This Row],[Quantity]]</f>
        <v>8046.5116279069771</v>
      </c>
      <c r="J889" s="44">
        <f>Sales[[#This Row],[Quantity]]/SUM(Sales[Quantity])</f>
        <v>3.1222147393949074E-4</v>
      </c>
    </row>
    <row r="890" spans="1:10">
      <c r="A890" t="s">
        <v>205</v>
      </c>
      <c r="B890" t="s">
        <v>209</v>
      </c>
      <c r="C890" t="s">
        <v>8</v>
      </c>
      <c r="D890">
        <v>2020</v>
      </c>
      <c r="E890">
        <v>188</v>
      </c>
      <c r="F890">
        <v>1503</v>
      </c>
      <c r="G890">
        <v>606</v>
      </c>
      <c r="H890">
        <f>Sales[[#This Row],[Turnover]]-Sales[[#This Row],[Cost]]</f>
        <v>897</v>
      </c>
      <c r="I890" s="45">
        <f>Sales[[#This Row],[Turnover]]*1000/Sales[[#This Row],[Quantity]]</f>
        <v>7994.6808510638302</v>
      </c>
      <c r="J890" s="44">
        <f>Sales[[#This Row],[Quantity]]/SUM(Sales[Quantity])</f>
        <v>3.4126533198037363E-4</v>
      </c>
    </row>
    <row r="891" spans="1:10">
      <c r="A891" t="s">
        <v>205</v>
      </c>
      <c r="B891" t="s">
        <v>209</v>
      </c>
      <c r="C891" t="s">
        <v>7</v>
      </c>
      <c r="D891">
        <v>2020</v>
      </c>
      <c r="E891">
        <v>146</v>
      </c>
      <c r="F891">
        <v>1158</v>
      </c>
      <c r="G891">
        <v>472</v>
      </c>
      <c r="H891">
        <f>Sales[[#This Row],[Turnover]]-Sales[[#This Row],[Cost]]</f>
        <v>686</v>
      </c>
      <c r="I891" s="45">
        <f>Sales[[#This Row],[Turnover]]*1000/Sales[[#This Row],[Quantity]]</f>
        <v>7931.5068493150684</v>
      </c>
      <c r="J891" s="44">
        <f>Sales[[#This Row],[Quantity]]/SUM(Sales[Quantity])</f>
        <v>2.6502520462305608E-4</v>
      </c>
    </row>
    <row r="892" spans="1:10">
      <c r="A892" t="s">
        <v>205</v>
      </c>
      <c r="B892" t="s">
        <v>209</v>
      </c>
      <c r="C892" t="s">
        <v>6</v>
      </c>
      <c r="D892">
        <v>2020</v>
      </c>
      <c r="E892">
        <v>166</v>
      </c>
      <c r="F892">
        <v>1321</v>
      </c>
      <c r="G892">
        <v>538</v>
      </c>
      <c r="H892">
        <f>Sales[[#This Row],[Turnover]]-Sales[[#This Row],[Cost]]</f>
        <v>783</v>
      </c>
      <c r="I892" s="45">
        <f>Sales[[#This Row],[Turnover]]*1000/Sales[[#This Row],[Quantity]]</f>
        <v>7957.8313253012047</v>
      </c>
      <c r="J892" s="44">
        <f>Sales[[#This Row],[Quantity]]/SUM(Sales[Quantity])</f>
        <v>3.0133002717415967E-4</v>
      </c>
    </row>
    <row r="893" spans="1:10">
      <c r="A893" t="s">
        <v>205</v>
      </c>
      <c r="B893" t="s">
        <v>209</v>
      </c>
      <c r="C893" t="s">
        <v>5</v>
      </c>
      <c r="D893">
        <v>2020</v>
      </c>
      <c r="E893">
        <v>127</v>
      </c>
      <c r="F893">
        <v>1012</v>
      </c>
      <c r="G893">
        <v>410</v>
      </c>
      <c r="H893">
        <f>Sales[[#This Row],[Turnover]]-Sales[[#This Row],[Cost]]</f>
        <v>602</v>
      </c>
      <c r="I893" s="45">
        <f>Sales[[#This Row],[Turnover]]*1000/Sales[[#This Row],[Quantity]]</f>
        <v>7968.5039370078739</v>
      </c>
      <c r="J893" s="44">
        <f>Sales[[#This Row],[Quantity]]/SUM(Sales[Quantity])</f>
        <v>2.3053562319950771E-4</v>
      </c>
    </row>
    <row r="894" spans="1:10">
      <c r="A894" t="s">
        <v>205</v>
      </c>
      <c r="B894" t="s">
        <v>209</v>
      </c>
      <c r="C894" t="s">
        <v>4</v>
      </c>
      <c r="D894">
        <v>2020</v>
      </c>
      <c r="E894">
        <v>187</v>
      </c>
      <c r="F894">
        <v>1498</v>
      </c>
      <c r="G894">
        <v>603</v>
      </c>
      <c r="H894">
        <f>Sales[[#This Row],[Turnover]]-Sales[[#This Row],[Cost]]</f>
        <v>895</v>
      </c>
      <c r="I894" s="45">
        <f>Sales[[#This Row],[Turnover]]*1000/Sales[[#This Row],[Quantity]]</f>
        <v>8010.6951871657757</v>
      </c>
      <c r="J894" s="44">
        <f>Sales[[#This Row],[Quantity]]/SUM(Sales[Quantity])</f>
        <v>3.3945009085281842E-4</v>
      </c>
    </row>
    <row r="895" spans="1:10">
      <c r="A895" t="s">
        <v>204</v>
      </c>
      <c r="B895" t="s">
        <v>209</v>
      </c>
      <c r="C895" t="s">
        <v>16</v>
      </c>
      <c r="D895">
        <v>2020</v>
      </c>
      <c r="E895">
        <v>174</v>
      </c>
      <c r="F895">
        <v>521</v>
      </c>
      <c r="G895">
        <v>268</v>
      </c>
      <c r="H895">
        <f>Sales[[#This Row],[Turnover]]-Sales[[#This Row],[Cost]]</f>
        <v>253</v>
      </c>
      <c r="I895" s="45">
        <f>Sales[[#This Row],[Turnover]]*1000/Sales[[#This Row],[Quantity]]</f>
        <v>2994.2528735632186</v>
      </c>
      <c r="J895" s="44">
        <f>Sales[[#This Row],[Quantity]]/SUM(Sales[Quantity])</f>
        <v>3.1585195619460111E-4</v>
      </c>
    </row>
    <row r="896" spans="1:10">
      <c r="A896" t="s">
        <v>204</v>
      </c>
      <c r="B896" t="s">
        <v>209</v>
      </c>
      <c r="C896" t="s">
        <v>14</v>
      </c>
      <c r="D896">
        <v>2020</v>
      </c>
      <c r="E896">
        <v>179</v>
      </c>
      <c r="F896">
        <v>538</v>
      </c>
      <c r="G896">
        <v>276</v>
      </c>
      <c r="H896">
        <f>Sales[[#This Row],[Turnover]]-Sales[[#This Row],[Cost]]</f>
        <v>262</v>
      </c>
      <c r="I896" s="45">
        <f>Sales[[#This Row],[Turnover]]*1000/Sales[[#This Row],[Quantity]]</f>
        <v>3005.5865921787708</v>
      </c>
      <c r="J896" s="44">
        <f>Sales[[#This Row],[Quantity]]/SUM(Sales[Quantity])</f>
        <v>3.2492816183237702E-4</v>
      </c>
    </row>
    <row r="897" spans="1:10">
      <c r="A897" t="s">
        <v>204</v>
      </c>
      <c r="B897" t="s">
        <v>209</v>
      </c>
      <c r="C897" t="s">
        <v>13</v>
      </c>
      <c r="D897">
        <v>2020</v>
      </c>
      <c r="E897">
        <v>201</v>
      </c>
      <c r="F897">
        <v>606</v>
      </c>
      <c r="G897">
        <v>311</v>
      </c>
      <c r="H897">
        <f>Sales[[#This Row],[Turnover]]-Sales[[#This Row],[Cost]]</f>
        <v>295</v>
      </c>
      <c r="I897" s="45">
        <f>Sales[[#This Row],[Turnover]]*1000/Sales[[#This Row],[Quantity]]</f>
        <v>3014.9253731343283</v>
      </c>
      <c r="J897" s="44">
        <f>Sales[[#This Row],[Quantity]]/SUM(Sales[Quantity])</f>
        <v>3.6486346663859093E-4</v>
      </c>
    </row>
    <row r="898" spans="1:10">
      <c r="A898" t="s">
        <v>204</v>
      </c>
      <c r="B898" t="s">
        <v>209</v>
      </c>
      <c r="C898" t="s">
        <v>11</v>
      </c>
      <c r="D898">
        <v>2020</v>
      </c>
      <c r="E898">
        <v>196</v>
      </c>
      <c r="F898">
        <v>588</v>
      </c>
      <c r="G898">
        <v>302</v>
      </c>
      <c r="H898">
        <f>Sales[[#This Row],[Turnover]]-Sales[[#This Row],[Cost]]</f>
        <v>286</v>
      </c>
      <c r="I898" s="45">
        <f>Sales[[#This Row],[Turnover]]*1000/Sales[[#This Row],[Quantity]]</f>
        <v>3000</v>
      </c>
      <c r="J898" s="44">
        <f>Sales[[#This Row],[Quantity]]/SUM(Sales[Quantity])</f>
        <v>3.5578726100081502E-4</v>
      </c>
    </row>
    <row r="899" spans="1:10">
      <c r="A899" t="s">
        <v>204</v>
      </c>
      <c r="B899" t="s">
        <v>209</v>
      </c>
      <c r="C899" t="s">
        <v>10</v>
      </c>
      <c r="D899">
        <v>2020</v>
      </c>
      <c r="E899">
        <v>148</v>
      </c>
      <c r="F899">
        <v>444</v>
      </c>
      <c r="G899">
        <v>229</v>
      </c>
      <c r="H899">
        <f>Sales[[#This Row],[Turnover]]-Sales[[#This Row],[Cost]]</f>
        <v>215</v>
      </c>
      <c r="I899" s="45">
        <f>Sales[[#This Row],[Turnover]]*1000/Sales[[#This Row],[Quantity]]</f>
        <v>3000</v>
      </c>
      <c r="J899" s="44">
        <f>Sales[[#This Row],[Quantity]]/SUM(Sales[Quantity])</f>
        <v>2.6865568687816645E-4</v>
      </c>
    </row>
    <row r="900" spans="1:10">
      <c r="A900" t="s">
        <v>204</v>
      </c>
      <c r="B900" t="s">
        <v>209</v>
      </c>
      <c r="C900" t="s">
        <v>9</v>
      </c>
      <c r="D900">
        <v>2020</v>
      </c>
      <c r="E900">
        <v>227</v>
      </c>
      <c r="F900">
        <v>627</v>
      </c>
      <c r="G900">
        <v>349</v>
      </c>
      <c r="H900">
        <f>Sales[[#This Row],[Turnover]]-Sales[[#This Row],[Cost]]</f>
        <v>278</v>
      </c>
      <c r="I900" s="45">
        <f>Sales[[#This Row],[Turnover]]*1000/Sales[[#This Row],[Quantity]]</f>
        <v>2762.1145374449338</v>
      </c>
      <c r="J900" s="44">
        <f>Sales[[#This Row],[Quantity]]/SUM(Sales[Quantity])</f>
        <v>4.1205973595502559E-4</v>
      </c>
    </row>
    <row r="901" spans="1:10">
      <c r="A901" t="s">
        <v>204</v>
      </c>
      <c r="B901" t="s">
        <v>209</v>
      </c>
      <c r="C901" t="s">
        <v>8</v>
      </c>
      <c r="D901">
        <v>2020</v>
      </c>
      <c r="E901">
        <v>219</v>
      </c>
      <c r="F901">
        <v>603</v>
      </c>
      <c r="G901">
        <v>338</v>
      </c>
      <c r="H901">
        <f>Sales[[#This Row],[Turnover]]-Sales[[#This Row],[Cost]]</f>
        <v>265</v>
      </c>
      <c r="I901" s="45">
        <f>Sales[[#This Row],[Turnover]]*1000/Sales[[#This Row],[Quantity]]</f>
        <v>2753.4246575342468</v>
      </c>
      <c r="J901" s="44">
        <f>Sales[[#This Row],[Quantity]]/SUM(Sales[Quantity])</f>
        <v>3.9753780693458415E-4</v>
      </c>
    </row>
    <row r="902" spans="1:10">
      <c r="A902" t="s">
        <v>204</v>
      </c>
      <c r="B902" t="s">
        <v>209</v>
      </c>
      <c r="C902" t="s">
        <v>7</v>
      </c>
      <c r="D902">
        <v>2020</v>
      </c>
      <c r="E902">
        <v>209</v>
      </c>
      <c r="F902">
        <v>569</v>
      </c>
      <c r="G902">
        <v>322</v>
      </c>
      <c r="H902">
        <f>Sales[[#This Row],[Turnover]]-Sales[[#This Row],[Cost]]</f>
        <v>247</v>
      </c>
      <c r="I902" s="45">
        <f>Sales[[#This Row],[Turnover]]*1000/Sales[[#This Row],[Quantity]]</f>
        <v>2722.4880382775118</v>
      </c>
      <c r="J902" s="44">
        <f>Sales[[#This Row],[Quantity]]/SUM(Sales[Quantity])</f>
        <v>3.7938539565903238E-4</v>
      </c>
    </row>
    <row r="903" spans="1:10">
      <c r="A903" t="s">
        <v>204</v>
      </c>
      <c r="B903" t="s">
        <v>209</v>
      </c>
      <c r="C903" t="s">
        <v>6</v>
      </c>
      <c r="D903">
        <v>2020</v>
      </c>
      <c r="E903">
        <v>246</v>
      </c>
      <c r="F903">
        <v>677</v>
      </c>
      <c r="G903">
        <v>380</v>
      </c>
      <c r="H903">
        <f>Sales[[#This Row],[Turnover]]-Sales[[#This Row],[Cost]]</f>
        <v>297</v>
      </c>
      <c r="I903" s="45">
        <f>Sales[[#This Row],[Turnover]]*1000/Sales[[#This Row],[Quantity]]</f>
        <v>2752.0325203252032</v>
      </c>
      <c r="J903" s="44">
        <f>Sales[[#This Row],[Quantity]]/SUM(Sales[Quantity])</f>
        <v>4.4654931737857397E-4</v>
      </c>
    </row>
    <row r="904" spans="1:10">
      <c r="A904" t="s">
        <v>204</v>
      </c>
      <c r="B904" t="s">
        <v>209</v>
      </c>
      <c r="C904" t="s">
        <v>5</v>
      </c>
      <c r="D904">
        <v>2020</v>
      </c>
      <c r="E904">
        <v>183</v>
      </c>
      <c r="F904">
        <v>508</v>
      </c>
      <c r="G904">
        <v>282</v>
      </c>
      <c r="H904">
        <f>Sales[[#This Row],[Turnover]]-Sales[[#This Row],[Cost]]</f>
        <v>226</v>
      </c>
      <c r="I904" s="45">
        <f>Sales[[#This Row],[Turnover]]*1000/Sales[[#This Row],[Quantity]]</f>
        <v>2775.9562841530055</v>
      </c>
      <c r="J904" s="44">
        <f>Sales[[#This Row],[Quantity]]/SUM(Sales[Quantity])</f>
        <v>3.3218912634259772E-4</v>
      </c>
    </row>
    <row r="905" spans="1:10">
      <c r="A905" t="s">
        <v>204</v>
      </c>
      <c r="B905" t="s">
        <v>209</v>
      </c>
      <c r="C905" t="s">
        <v>4</v>
      </c>
      <c r="D905">
        <v>2020</v>
      </c>
      <c r="E905">
        <v>176</v>
      </c>
      <c r="F905">
        <v>482</v>
      </c>
      <c r="G905">
        <v>271</v>
      </c>
      <c r="H905">
        <f>Sales[[#This Row],[Turnover]]-Sales[[#This Row],[Cost]]</f>
        <v>211</v>
      </c>
      <c r="I905" s="45">
        <f>Sales[[#This Row],[Turnover]]*1000/Sales[[#This Row],[Quantity]]</f>
        <v>2738.6363636363635</v>
      </c>
      <c r="J905" s="44">
        <f>Sales[[#This Row],[Quantity]]/SUM(Sales[Quantity])</f>
        <v>3.1948243844971149E-4</v>
      </c>
    </row>
    <row r="906" spans="1:10">
      <c r="A906" t="s">
        <v>203</v>
      </c>
      <c r="B906" t="s">
        <v>209</v>
      </c>
      <c r="C906" t="s">
        <v>11</v>
      </c>
      <c r="D906">
        <v>2020</v>
      </c>
      <c r="E906">
        <v>283</v>
      </c>
      <c r="F906">
        <v>786</v>
      </c>
      <c r="G906">
        <v>343</v>
      </c>
      <c r="H906">
        <f>Sales[[#This Row],[Turnover]]-Sales[[#This Row],[Cost]]</f>
        <v>443</v>
      </c>
      <c r="I906" s="45">
        <f>Sales[[#This Row],[Turnover]]*1000/Sales[[#This Row],[Quantity]]</f>
        <v>2777.3851590106005</v>
      </c>
      <c r="J906" s="44">
        <f>Sales[[#This Row],[Quantity]]/SUM(Sales[Quantity])</f>
        <v>5.1371323909811561E-4</v>
      </c>
    </row>
    <row r="907" spans="1:10">
      <c r="A907" t="s">
        <v>203</v>
      </c>
      <c r="B907" t="s">
        <v>209</v>
      </c>
      <c r="C907" t="s">
        <v>10</v>
      </c>
      <c r="D907">
        <v>2020</v>
      </c>
      <c r="E907">
        <v>285</v>
      </c>
      <c r="F907">
        <v>799</v>
      </c>
      <c r="G907">
        <v>346</v>
      </c>
      <c r="H907">
        <f>Sales[[#This Row],[Turnover]]-Sales[[#This Row],[Cost]]</f>
        <v>453</v>
      </c>
      <c r="I907" s="45">
        <f>Sales[[#This Row],[Turnover]]*1000/Sales[[#This Row],[Quantity]]</f>
        <v>2803.5087719298244</v>
      </c>
      <c r="J907" s="44">
        <f>Sales[[#This Row],[Quantity]]/SUM(Sales[Quantity])</f>
        <v>5.1734372135322593E-4</v>
      </c>
    </row>
    <row r="908" spans="1:10">
      <c r="A908" t="s">
        <v>203</v>
      </c>
      <c r="B908" t="s">
        <v>209</v>
      </c>
      <c r="C908" t="s">
        <v>9</v>
      </c>
      <c r="D908">
        <v>2020</v>
      </c>
      <c r="E908">
        <v>323</v>
      </c>
      <c r="F908">
        <v>898</v>
      </c>
      <c r="G908">
        <v>392</v>
      </c>
      <c r="H908">
        <f>Sales[[#This Row],[Turnover]]-Sales[[#This Row],[Cost]]</f>
        <v>506</v>
      </c>
      <c r="I908" s="45">
        <f>Sales[[#This Row],[Turnover]]*1000/Sales[[#This Row],[Quantity]]</f>
        <v>2780.1857585139319</v>
      </c>
      <c r="J908" s="44">
        <f>Sales[[#This Row],[Quantity]]/SUM(Sales[Quantity])</f>
        <v>5.8632288420032278E-4</v>
      </c>
    </row>
    <row r="909" spans="1:10">
      <c r="A909" t="s">
        <v>203</v>
      </c>
      <c r="B909" t="s">
        <v>209</v>
      </c>
      <c r="C909" t="s">
        <v>8</v>
      </c>
      <c r="D909">
        <v>2020</v>
      </c>
      <c r="E909">
        <v>291</v>
      </c>
      <c r="F909">
        <v>816</v>
      </c>
      <c r="G909">
        <v>352</v>
      </c>
      <c r="H909">
        <f>Sales[[#This Row],[Turnover]]-Sales[[#This Row],[Cost]]</f>
        <v>464</v>
      </c>
      <c r="I909" s="45">
        <f>Sales[[#This Row],[Turnover]]*1000/Sales[[#This Row],[Quantity]]</f>
        <v>2804.1237113402062</v>
      </c>
      <c r="J909" s="44">
        <f>Sales[[#This Row],[Quantity]]/SUM(Sales[Quantity])</f>
        <v>5.28235168118557E-4</v>
      </c>
    </row>
    <row r="910" spans="1:10">
      <c r="A910" t="s">
        <v>203</v>
      </c>
      <c r="B910" t="s">
        <v>209</v>
      </c>
      <c r="C910" t="s">
        <v>7</v>
      </c>
      <c r="D910">
        <v>2020</v>
      </c>
      <c r="E910">
        <v>282</v>
      </c>
      <c r="F910">
        <v>796</v>
      </c>
      <c r="G910">
        <v>342</v>
      </c>
      <c r="H910">
        <f>Sales[[#This Row],[Turnover]]-Sales[[#This Row],[Cost]]</f>
        <v>454</v>
      </c>
      <c r="I910" s="45">
        <f>Sales[[#This Row],[Turnover]]*1000/Sales[[#This Row],[Quantity]]</f>
        <v>2822.695035460993</v>
      </c>
      <c r="J910" s="44">
        <f>Sales[[#This Row],[Quantity]]/SUM(Sales[Quantity])</f>
        <v>5.1189799797056045E-4</v>
      </c>
    </row>
    <row r="911" spans="1:10">
      <c r="A911" t="s">
        <v>203</v>
      </c>
      <c r="B911" t="s">
        <v>209</v>
      </c>
      <c r="C911" t="s">
        <v>6</v>
      </c>
      <c r="D911">
        <v>2020</v>
      </c>
      <c r="E911">
        <v>321</v>
      </c>
      <c r="F911">
        <v>898</v>
      </c>
      <c r="G911">
        <v>389</v>
      </c>
      <c r="H911">
        <f>Sales[[#This Row],[Turnover]]-Sales[[#This Row],[Cost]]</f>
        <v>509</v>
      </c>
      <c r="I911" s="45">
        <f>Sales[[#This Row],[Turnover]]*1000/Sales[[#This Row],[Quantity]]</f>
        <v>2797.5077881619936</v>
      </c>
      <c r="J911" s="44">
        <f>Sales[[#This Row],[Quantity]]/SUM(Sales[Quantity])</f>
        <v>5.8269240194521235E-4</v>
      </c>
    </row>
    <row r="912" spans="1:10">
      <c r="A912" t="s">
        <v>203</v>
      </c>
      <c r="B912" t="s">
        <v>209</v>
      </c>
      <c r="C912" t="s">
        <v>5</v>
      </c>
      <c r="D912">
        <v>2020</v>
      </c>
      <c r="E912">
        <v>287</v>
      </c>
      <c r="F912">
        <v>805</v>
      </c>
      <c r="G912">
        <v>348</v>
      </c>
      <c r="H912">
        <f>Sales[[#This Row],[Turnover]]-Sales[[#This Row],[Cost]]</f>
        <v>457</v>
      </c>
      <c r="I912" s="45">
        <f>Sales[[#This Row],[Turnover]]*1000/Sales[[#This Row],[Quantity]]</f>
        <v>2804.8780487804879</v>
      </c>
      <c r="J912" s="44">
        <f>Sales[[#This Row],[Quantity]]/SUM(Sales[Quantity])</f>
        <v>5.2097420360833636E-4</v>
      </c>
    </row>
    <row r="913" spans="1:10">
      <c r="A913" t="s">
        <v>203</v>
      </c>
      <c r="B913" t="s">
        <v>209</v>
      </c>
      <c r="C913" t="s">
        <v>4</v>
      </c>
      <c r="D913">
        <v>2020</v>
      </c>
      <c r="E913">
        <v>283</v>
      </c>
      <c r="F913">
        <v>791</v>
      </c>
      <c r="G913">
        <v>343</v>
      </c>
      <c r="H913">
        <f>Sales[[#This Row],[Turnover]]-Sales[[#This Row],[Cost]]</f>
        <v>448</v>
      </c>
      <c r="I913" s="45">
        <f>Sales[[#This Row],[Turnover]]*1000/Sales[[#This Row],[Quantity]]</f>
        <v>2795.0530035335687</v>
      </c>
      <c r="J913" s="44">
        <f>Sales[[#This Row],[Quantity]]/SUM(Sales[Quantity])</f>
        <v>5.1371323909811561E-4</v>
      </c>
    </row>
    <row r="914" spans="1:10">
      <c r="A914" t="s">
        <v>207</v>
      </c>
      <c r="B914" t="s">
        <v>213</v>
      </c>
      <c r="C914" t="s">
        <v>18</v>
      </c>
      <c r="D914">
        <v>2018</v>
      </c>
      <c r="E914">
        <v>1369</v>
      </c>
      <c r="F914">
        <v>2066</v>
      </c>
      <c r="G914">
        <v>797</v>
      </c>
      <c r="H914">
        <f>Sales[[#This Row],[Turnover]]-Sales[[#This Row],[Cost]]</f>
        <v>1269</v>
      </c>
      <c r="I914" s="45">
        <f>Sales[[#This Row],[Turnover]]*1000/Sales[[#This Row],[Quantity]]</f>
        <v>1509.1307523739956</v>
      </c>
      <c r="J914" s="44">
        <f>Sales[[#This Row],[Quantity]]/SUM(Sales[Quantity])</f>
        <v>2.4850651036230397E-3</v>
      </c>
    </row>
    <row r="915" spans="1:10">
      <c r="A915" t="s">
        <v>207</v>
      </c>
      <c r="B915" t="s">
        <v>213</v>
      </c>
      <c r="C915" t="s">
        <v>16</v>
      </c>
      <c r="D915">
        <v>2018</v>
      </c>
      <c r="E915">
        <v>1622</v>
      </c>
      <c r="F915">
        <v>2453</v>
      </c>
      <c r="G915">
        <v>944</v>
      </c>
      <c r="H915">
        <f>Sales[[#This Row],[Turnover]]-Sales[[#This Row],[Cost]]</f>
        <v>1509</v>
      </c>
      <c r="I915" s="45">
        <f>Sales[[#This Row],[Turnover]]*1000/Sales[[#This Row],[Quantity]]</f>
        <v>1512.3304562268804</v>
      </c>
      <c r="J915" s="44">
        <f>Sales[[#This Row],[Quantity]]/SUM(Sales[Quantity])</f>
        <v>2.9443211088944999E-3</v>
      </c>
    </row>
    <row r="916" spans="1:10">
      <c r="A916" t="s">
        <v>207</v>
      </c>
      <c r="B916" t="s">
        <v>213</v>
      </c>
      <c r="C916" t="s">
        <v>14</v>
      </c>
      <c r="D916">
        <v>2018</v>
      </c>
      <c r="E916">
        <v>2182</v>
      </c>
      <c r="F916">
        <v>3285</v>
      </c>
      <c r="G916">
        <v>1270</v>
      </c>
      <c r="H916">
        <f>Sales[[#This Row],[Turnover]]-Sales[[#This Row],[Cost]]</f>
        <v>2015</v>
      </c>
      <c r="I916" s="45">
        <f>Sales[[#This Row],[Turnover]]*1000/Sales[[#This Row],[Quantity]]</f>
        <v>1505.4995417048578</v>
      </c>
      <c r="J916" s="44">
        <f>Sales[[#This Row],[Quantity]]/SUM(Sales[Quantity])</f>
        <v>3.9608561403254002E-3</v>
      </c>
    </row>
    <row r="917" spans="1:10">
      <c r="A917" t="s">
        <v>207</v>
      </c>
      <c r="B917" t="s">
        <v>213</v>
      </c>
      <c r="C917" t="s">
        <v>13</v>
      </c>
      <c r="D917">
        <v>2018</v>
      </c>
      <c r="E917">
        <v>2547</v>
      </c>
      <c r="F917">
        <v>3787</v>
      </c>
      <c r="G917">
        <v>1482</v>
      </c>
      <c r="H917">
        <f>Sales[[#This Row],[Turnover]]-Sales[[#This Row],[Cost]]</f>
        <v>2305</v>
      </c>
      <c r="I917" s="45">
        <f>Sales[[#This Row],[Turnover]]*1000/Sales[[#This Row],[Quantity]]</f>
        <v>1486.8472712995681</v>
      </c>
      <c r="J917" s="44">
        <f>Sales[[#This Row],[Quantity]]/SUM(Sales[Quantity])</f>
        <v>4.6234191518830401E-3</v>
      </c>
    </row>
    <row r="918" spans="1:10">
      <c r="A918" t="s">
        <v>207</v>
      </c>
      <c r="B918" t="s">
        <v>213</v>
      </c>
      <c r="C918" t="s">
        <v>11</v>
      </c>
      <c r="D918">
        <v>2018</v>
      </c>
      <c r="E918">
        <v>2066</v>
      </c>
      <c r="F918">
        <v>3094</v>
      </c>
      <c r="G918">
        <v>1202</v>
      </c>
      <c r="H918">
        <f>Sales[[#This Row],[Turnover]]-Sales[[#This Row],[Cost]]</f>
        <v>1892</v>
      </c>
      <c r="I918" s="45">
        <f>Sales[[#This Row],[Turnover]]*1000/Sales[[#This Row],[Quantity]]</f>
        <v>1497.5798644724105</v>
      </c>
      <c r="J918" s="44">
        <f>Sales[[#This Row],[Quantity]]/SUM(Sales[Quantity])</f>
        <v>3.7502881695289994E-3</v>
      </c>
    </row>
    <row r="919" spans="1:10">
      <c r="A919" t="s">
        <v>207</v>
      </c>
      <c r="B919" t="s">
        <v>213</v>
      </c>
      <c r="C919" t="s">
        <v>10</v>
      </c>
      <c r="D919">
        <v>2018</v>
      </c>
      <c r="E919">
        <v>1771</v>
      </c>
      <c r="F919">
        <v>2644</v>
      </c>
      <c r="G919">
        <v>1031</v>
      </c>
      <c r="H919">
        <f>Sales[[#This Row],[Turnover]]-Sales[[#This Row],[Cost]]</f>
        <v>1613</v>
      </c>
      <c r="I919" s="45">
        <f>Sales[[#This Row],[Turnover]]*1000/Sales[[#This Row],[Quantity]]</f>
        <v>1492.9418407679277</v>
      </c>
      <c r="J919" s="44">
        <f>Sales[[#This Row],[Quantity]]/SUM(Sales[Quantity])</f>
        <v>3.2147920369002218E-3</v>
      </c>
    </row>
    <row r="920" spans="1:10">
      <c r="A920" t="s">
        <v>207</v>
      </c>
      <c r="B920" t="s">
        <v>213</v>
      </c>
      <c r="C920" t="s">
        <v>9</v>
      </c>
      <c r="D920">
        <v>2018</v>
      </c>
      <c r="E920">
        <v>2433</v>
      </c>
      <c r="F920">
        <v>2180</v>
      </c>
      <c r="G920">
        <v>1416</v>
      </c>
      <c r="H920">
        <f>Sales[[#This Row],[Turnover]]-Sales[[#This Row],[Cost]]</f>
        <v>764</v>
      </c>
      <c r="I920" s="45">
        <f>Sales[[#This Row],[Turnover]]*1000/Sales[[#This Row],[Quantity]]</f>
        <v>896.01315248664196</v>
      </c>
      <c r="J920" s="44">
        <f>Sales[[#This Row],[Quantity]]/SUM(Sales[Quantity])</f>
        <v>4.4164816633417503E-3</v>
      </c>
    </row>
    <row r="921" spans="1:10">
      <c r="A921" t="s">
        <v>207</v>
      </c>
      <c r="B921" t="s">
        <v>213</v>
      </c>
      <c r="C921" t="s">
        <v>8</v>
      </c>
      <c r="D921">
        <v>2018</v>
      </c>
      <c r="E921">
        <v>2442</v>
      </c>
      <c r="F921">
        <v>2217</v>
      </c>
      <c r="G921">
        <v>1421</v>
      </c>
      <c r="H921">
        <f>Sales[[#This Row],[Turnover]]-Sales[[#This Row],[Cost]]</f>
        <v>796</v>
      </c>
      <c r="I921" s="45">
        <f>Sales[[#This Row],[Turnover]]*1000/Sales[[#This Row],[Quantity]]</f>
        <v>907.86240786240785</v>
      </c>
      <c r="J921" s="44">
        <f>Sales[[#This Row],[Quantity]]/SUM(Sales[Quantity])</f>
        <v>4.4328188334897467E-3</v>
      </c>
    </row>
    <row r="922" spans="1:10">
      <c r="A922" t="s">
        <v>207</v>
      </c>
      <c r="B922" t="s">
        <v>213</v>
      </c>
      <c r="C922" t="s">
        <v>7</v>
      </c>
      <c r="D922">
        <v>2018</v>
      </c>
      <c r="E922">
        <v>2291</v>
      </c>
      <c r="F922">
        <v>2044</v>
      </c>
      <c r="G922">
        <v>1334</v>
      </c>
      <c r="H922">
        <f>Sales[[#This Row],[Turnover]]-Sales[[#This Row],[Cost]]</f>
        <v>710</v>
      </c>
      <c r="I922" s="45">
        <f>Sales[[#This Row],[Turnover]]*1000/Sales[[#This Row],[Quantity]]</f>
        <v>892.18681798341333</v>
      </c>
      <c r="J922" s="44">
        <f>Sales[[#This Row],[Quantity]]/SUM(Sales[Quantity])</f>
        <v>4.1587174232289147E-3</v>
      </c>
    </row>
    <row r="923" spans="1:10">
      <c r="A923" t="s">
        <v>207</v>
      </c>
      <c r="B923" t="s">
        <v>213</v>
      </c>
      <c r="C923" t="s">
        <v>6</v>
      </c>
      <c r="D923">
        <v>2018</v>
      </c>
      <c r="E923">
        <v>2313</v>
      </c>
      <c r="F923">
        <v>2066</v>
      </c>
      <c r="G923">
        <v>1346</v>
      </c>
      <c r="H923">
        <f>Sales[[#This Row],[Turnover]]-Sales[[#This Row],[Cost]]</f>
        <v>720</v>
      </c>
      <c r="I923" s="45">
        <f>Sales[[#This Row],[Turnover]]*1000/Sales[[#This Row],[Quantity]]</f>
        <v>893.21227842628616</v>
      </c>
      <c r="J923" s="44">
        <f>Sales[[#This Row],[Quantity]]/SUM(Sales[Quantity])</f>
        <v>4.1986527280351285E-3</v>
      </c>
    </row>
    <row r="924" spans="1:10">
      <c r="A924" t="s">
        <v>207</v>
      </c>
      <c r="B924" t="s">
        <v>213</v>
      </c>
      <c r="C924" t="s">
        <v>5</v>
      </c>
      <c r="D924">
        <v>2018</v>
      </c>
      <c r="E924">
        <v>2052</v>
      </c>
      <c r="F924">
        <v>1855</v>
      </c>
      <c r="G924">
        <v>1194</v>
      </c>
      <c r="H924">
        <f>Sales[[#This Row],[Turnover]]-Sales[[#This Row],[Cost]]</f>
        <v>661</v>
      </c>
      <c r="I924" s="45">
        <f>Sales[[#This Row],[Turnover]]*1000/Sales[[#This Row],[Quantity]]</f>
        <v>903.99610136452247</v>
      </c>
      <c r="J924" s="44">
        <f>Sales[[#This Row],[Quantity]]/SUM(Sales[Quantity])</f>
        <v>3.7248747937432269E-3</v>
      </c>
    </row>
    <row r="925" spans="1:10">
      <c r="A925" t="s">
        <v>207</v>
      </c>
      <c r="B925" t="s">
        <v>213</v>
      </c>
      <c r="C925" t="s">
        <v>4</v>
      </c>
      <c r="D925">
        <v>2018</v>
      </c>
      <c r="E925">
        <v>2926</v>
      </c>
      <c r="F925">
        <v>2042</v>
      </c>
      <c r="G925">
        <v>1703</v>
      </c>
      <c r="H925">
        <f>Sales[[#This Row],[Turnover]]-Sales[[#This Row],[Cost]]</f>
        <v>339</v>
      </c>
      <c r="I925" s="45">
        <f>Sales[[#This Row],[Turnover]]*1000/Sales[[#This Row],[Quantity]]</f>
        <v>697.88106630211894</v>
      </c>
      <c r="J925" s="44">
        <f>Sales[[#This Row],[Quantity]]/SUM(Sales[Quantity])</f>
        <v>5.3113955392264534E-3</v>
      </c>
    </row>
    <row r="926" spans="1:10">
      <c r="A926" t="s">
        <v>206</v>
      </c>
      <c r="B926" t="s">
        <v>213</v>
      </c>
      <c r="C926" t="s">
        <v>18</v>
      </c>
      <c r="D926">
        <v>2018</v>
      </c>
      <c r="E926">
        <v>832</v>
      </c>
      <c r="F926">
        <v>1446</v>
      </c>
      <c r="G926">
        <v>0</v>
      </c>
      <c r="H926">
        <f>Sales[[#This Row],[Turnover]]-Sales[[#This Row],[Cost]]</f>
        <v>1446</v>
      </c>
      <c r="I926" s="45">
        <f>Sales[[#This Row],[Turnover]]*1000/Sales[[#This Row],[Quantity]]</f>
        <v>1737.9807692307693</v>
      </c>
      <c r="J926" s="44">
        <f>Sales[[#This Row],[Quantity]]/SUM(Sales[Quantity])</f>
        <v>1.5102806181259087E-3</v>
      </c>
    </row>
    <row r="927" spans="1:10">
      <c r="A927" t="s">
        <v>206</v>
      </c>
      <c r="B927" t="s">
        <v>213</v>
      </c>
      <c r="C927" t="s">
        <v>16</v>
      </c>
      <c r="D927">
        <v>2018</v>
      </c>
      <c r="E927">
        <v>1251</v>
      </c>
      <c r="F927">
        <v>2178</v>
      </c>
      <c r="G927">
        <v>0</v>
      </c>
      <c r="H927">
        <f>Sales[[#This Row],[Turnover]]-Sales[[#This Row],[Cost]]</f>
        <v>2178</v>
      </c>
      <c r="I927" s="45">
        <f>Sales[[#This Row],[Turnover]]*1000/Sales[[#This Row],[Quantity]]</f>
        <v>1741.0071942446043</v>
      </c>
      <c r="J927" s="44">
        <f>Sales[[#This Row],[Quantity]]/SUM(Sales[Quantity])</f>
        <v>2.2708666505715288E-3</v>
      </c>
    </row>
    <row r="928" spans="1:10">
      <c r="A928" t="s">
        <v>206</v>
      </c>
      <c r="B928" t="s">
        <v>213</v>
      </c>
      <c r="C928" t="s">
        <v>14</v>
      </c>
      <c r="D928">
        <v>2018</v>
      </c>
      <c r="E928">
        <v>1598</v>
      </c>
      <c r="F928">
        <v>2792</v>
      </c>
      <c r="G928">
        <v>0</v>
      </c>
      <c r="H928">
        <f>Sales[[#This Row],[Turnover]]-Sales[[#This Row],[Cost]]</f>
        <v>2792</v>
      </c>
      <c r="I928" s="45">
        <f>Sales[[#This Row],[Turnover]]*1000/Sales[[#This Row],[Quantity]]</f>
        <v>1747.1839799749687</v>
      </c>
      <c r="J928" s="44">
        <f>Sales[[#This Row],[Quantity]]/SUM(Sales[Quantity])</f>
        <v>2.9007553218331756E-3</v>
      </c>
    </row>
    <row r="929" spans="1:10">
      <c r="A929" t="s">
        <v>206</v>
      </c>
      <c r="B929" t="s">
        <v>213</v>
      </c>
      <c r="C929" t="s">
        <v>13</v>
      </c>
      <c r="D929">
        <v>2018</v>
      </c>
      <c r="E929">
        <v>1442</v>
      </c>
      <c r="F929">
        <v>2507</v>
      </c>
      <c r="G929">
        <v>0</v>
      </c>
      <c r="H929">
        <f>Sales[[#This Row],[Turnover]]-Sales[[#This Row],[Cost]]</f>
        <v>2507</v>
      </c>
      <c r="I929" s="45">
        <f>Sales[[#This Row],[Turnover]]*1000/Sales[[#This Row],[Quantity]]</f>
        <v>1738.5575589459086</v>
      </c>
      <c r="J929" s="44">
        <f>Sales[[#This Row],[Quantity]]/SUM(Sales[Quantity])</f>
        <v>2.617577705934568E-3</v>
      </c>
    </row>
    <row r="930" spans="1:10">
      <c r="A930" t="s">
        <v>206</v>
      </c>
      <c r="B930" t="s">
        <v>213</v>
      </c>
      <c r="C930" t="s">
        <v>11</v>
      </c>
      <c r="D930">
        <v>2018</v>
      </c>
      <c r="E930">
        <v>1137</v>
      </c>
      <c r="F930">
        <v>1999</v>
      </c>
      <c r="G930">
        <v>0</v>
      </c>
      <c r="H930">
        <f>Sales[[#This Row],[Turnover]]-Sales[[#This Row],[Cost]]</f>
        <v>1999</v>
      </c>
      <c r="I930" s="45">
        <f>Sales[[#This Row],[Turnover]]*1000/Sales[[#This Row],[Quantity]]</f>
        <v>1758.1354441512754</v>
      </c>
      <c r="J930" s="44">
        <f>Sales[[#This Row],[Quantity]]/SUM(Sales[Quantity])</f>
        <v>2.0639291620302381E-3</v>
      </c>
    </row>
    <row r="931" spans="1:10">
      <c r="A931" t="s">
        <v>206</v>
      </c>
      <c r="B931" t="s">
        <v>213</v>
      </c>
      <c r="C931" t="s">
        <v>10</v>
      </c>
      <c r="D931">
        <v>2018</v>
      </c>
      <c r="E931">
        <v>1022</v>
      </c>
      <c r="F931">
        <v>1806</v>
      </c>
      <c r="G931">
        <v>0</v>
      </c>
      <c r="H931">
        <f>Sales[[#This Row],[Turnover]]-Sales[[#This Row],[Cost]]</f>
        <v>1806</v>
      </c>
      <c r="I931" s="45">
        <f>Sales[[#This Row],[Turnover]]*1000/Sales[[#This Row],[Quantity]]</f>
        <v>1767.1232876712329</v>
      </c>
      <c r="J931" s="44">
        <f>Sales[[#This Row],[Quantity]]/SUM(Sales[Quantity])</f>
        <v>1.8551764323613928E-3</v>
      </c>
    </row>
    <row r="932" spans="1:10">
      <c r="A932" t="s">
        <v>206</v>
      </c>
      <c r="B932" t="s">
        <v>213</v>
      </c>
      <c r="C932" t="s">
        <v>9</v>
      </c>
      <c r="D932">
        <v>2018</v>
      </c>
      <c r="E932">
        <v>2140</v>
      </c>
      <c r="F932">
        <v>2587</v>
      </c>
      <c r="G932">
        <v>1288</v>
      </c>
      <c r="H932">
        <f>Sales[[#This Row],[Turnover]]-Sales[[#This Row],[Cost]]</f>
        <v>1299</v>
      </c>
      <c r="I932" s="45">
        <f>Sales[[#This Row],[Turnover]]*1000/Sales[[#This Row],[Quantity]]</f>
        <v>1208.8785046728972</v>
      </c>
      <c r="J932" s="44">
        <f>Sales[[#This Row],[Quantity]]/SUM(Sales[Quantity])</f>
        <v>3.8846160129680828E-3</v>
      </c>
    </row>
    <row r="933" spans="1:10">
      <c r="A933" t="s">
        <v>206</v>
      </c>
      <c r="B933" t="s">
        <v>213</v>
      </c>
      <c r="C933" t="s">
        <v>8</v>
      </c>
      <c r="D933">
        <v>2018</v>
      </c>
      <c r="E933">
        <v>1975</v>
      </c>
      <c r="F933">
        <v>2391</v>
      </c>
      <c r="G933">
        <v>1189</v>
      </c>
      <c r="H933">
        <f>Sales[[#This Row],[Turnover]]-Sales[[#This Row],[Cost]]</f>
        <v>1202</v>
      </c>
      <c r="I933" s="45">
        <f>Sales[[#This Row],[Turnover]]*1000/Sales[[#This Row],[Quantity]]</f>
        <v>1210.632911392405</v>
      </c>
      <c r="J933" s="44">
        <f>Sales[[#This Row],[Quantity]]/SUM(Sales[Quantity])</f>
        <v>3.585101226921478E-3</v>
      </c>
    </row>
    <row r="934" spans="1:10">
      <c r="A934" t="s">
        <v>206</v>
      </c>
      <c r="B934" t="s">
        <v>213</v>
      </c>
      <c r="C934" t="s">
        <v>7</v>
      </c>
      <c r="D934">
        <v>2018</v>
      </c>
      <c r="E934">
        <v>1963</v>
      </c>
      <c r="F934">
        <v>2361</v>
      </c>
      <c r="G934">
        <v>1182</v>
      </c>
      <c r="H934">
        <f>Sales[[#This Row],[Turnover]]-Sales[[#This Row],[Cost]]</f>
        <v>1179</v>
      </c>
      <c r="I934" s="45">
        <f>Sales[[#This Row],[Turnover]]*1000/Sales[[#This Row],[Quantity]]</f>
        <v>1202.7508914926134</v>
      </c>
      <c r="J934" s="44">
        <f>Sales[[#This Row],[Quantity]]/SUM(Sales[Quantity])</f>
        <v>3.563318333390816E-3</v>
      </c>
    </row>
    <row r="935" spans="1:10">
      <c r="A935" t="s">
        <v>206</v>
      </c>
      <c r="B935" t="s">
        <v>213</v>
      </c>
      <c r="C935" t="s">
        <v>6</v>
      </c>
      <c r="D935">
        <v>2018</v>
      </c>
      <c r="E935">
        <v>1898</v>
      </c>
      <c r="F935">
        <v>2268</v>
      </c>
      <c r="G935">
        <v>1143</v>
      </c>
      <c r="H935">
        <f>Sales[[#This Row],[Turnover]]-Sales[[#This Row],[Cost]]</f>
        <v>1125</v>
      </c>
      <c r="I935" s="45">
        <f>Sales[[#This Row],[Turnover]]*1000/Sales[[#This Row],[Quantity]]</f>
        <v>1194.9420442571127</v>
      </c>
      <c r="J935" s="44">
        <f>Sales[[#This Row],[Quantity]]/SUM(Sales[Quantity])</f>
        <v>3.4453276600997294E-3</v>
      </c>
    </row>
    <row r="936" spans="1:10">
      <c r="A936" t="s">
        <v>206</v>
      </c>
      <c r="B936" t="s">
        <v>213</v>
      </c>
      <c r="C936" t="s">
        <v>5</v>
      </c>
      <c r="D936">
        <v>2018</v>
      </c>
      <c r="E936">
        <v>1658</v>
      </c>
      <c r="F936">
        <v>1971</v>
      </c>
      <c r="G936">
        <v>998</v>
      </c>
      <c r="H936">
        <f>Sales[[#This Row],[Turnover]]-Sales[[#This Row],[Cost]]</f>
        <v>973</v>
      </c>
      <c r="I936" s="45">
        <f>Sales[[#This Row],[Turnover]]*1000/Sales[[#This Row],[Quantity]]</f>
        <v>1188.7816646562123</v>
      </c>
      <c r="J936" s="44">
        <f>Sales[[#This Row],[Quantity]]/SUM(Sales[Quantity])</f>
        <v>3.0096697894864866E-3</v>
      </c>
    </row>
    <row r="937" spans="1:10">
      <c r="A937" t="s">
        <v>206</v>
      </c>
      <c r="B937" t="s">
        <v>213</v>
      </c>
      <c r="C937" t="s">
        <v>4</v>
      </c>
      <c r="D937">
        <v>2018</v>
      </c>
      <c r="E937">
        <v>2001</v>
      </c>
      <c r="F937">
        <v>1615</v>
      </c>
      <c r="G937">
        <v>1205</v>
      </c>
      <c r="H937">
        <f>Sales[[#This Row],[Turnover]]-Sales[[#This Row],[Cost]]</f>
        <v>410</v>
      </c>
      <c r="I937" s="45">
        <f>Sales[[#This Row],[Turnover]]*1000/Sales[[#This Row],[Quantity]]</f>
        <v>807.09645177411289</v>
      </c>
      <c r="J937" s="44">
        <f>Sales[[#This Row],[Quantity]]/SUM(Sales[Quantity])</f>
        <v>3.6322974962379128E-3</v>
      </c>
    </row>
    <row r="938" spans="1:10">
      <c r="A938" t="s">
        <v>204</v>
      </c>
      <c r="B938" t="s">
        <v>213</v>
      </c>
      <c r="C938" t="s">
        <v>18</v>
      </c>
      <c r="D938">
        <v>2018</v>
      </c>
      <c r="E938">
        <v>2648</v>
      </c>
      <c r="F938">
        <v>5145</v>
      </c>
      <c r="G938">
        <v>3210</v>
      </c>
      <c r="H938">
        <f>Sales[[#This Row],[Turnover]]-Sales[[#This Row],[Cost]]</f>
        <v>1935</v>
      </c>
      <c r="I938" s="45">
        <f>Sales[[#This Row],[Turnover]]*1000/Sales[[#This Row],[Quantity]]</f>
        <v>1942.97583081571</v>
      </c>
      <c r="J938" s="44">
        <f>Sales[[#This Row],[Quantity]]/SUM(Sales[Quantity])</f>
        <v>4.8067585057661134E-3</v>
      </c>
    </row>
    <row r="939" spans="1:10">
      <c r="A939" t="s">
        <v>204</v>
      </c>
      <c r="B939" t="s">
        <v>213</v>
      </c>
      <c r="C939" t="s">
        <v>16</v>
      </c>
      <c r="D939">
        <v>2018</v>
      </c>
      <c r="E939">
        <v>2528</v>
      </c>
      <c r="F939">
        <v>4972</v>
      </c>
      <c r="G939">
        <v>3064</v>
      </c>
      <c r="H939">
        <f>Sales[[#This Row],[Turnover]]-Sales[[#This Row],[Cost]]</f>
        <v>1908</v>
      </c>
      <c r="I939" s="45">
        <f>Sales[[#This Row],[Turnover]]*1000/Sales[[#This Row],[Quantity]]</f>
        <v>1966.7721518987341</v>
      </c>
      <c r="J939" s="44">
        <f>Sales[[#This Row],[Quantity]]/SUM(Sales[Quantity])</f>
        <v>4.5889295704594924E-3</v>
      </c>
    </row>
    <row r="940" spans="1:10">
      <c r="A940" t="s">
        <v>204</v>
      </c>
      <c r="B940" t="s">
        <v>213</v>
      </c>
      <c r="C940" t="s">
        <v>14</v>
      </c>
      <c r="D940">
        <v>2018</v>
      </c>
      <c r="E940">
        <v>2074</v>
      </c>
      <c r="F940">
        <v>4011</v>
      </c>
      <c r="G940">
        <v>2514</v>
      </c>
      <c r="H940">
        <f>Sales[[#This Row],[Turnover]]-Sales[[#This Row],[Cost]]</f>
        <v>1497</v>
      </c>
      <c r="I940" s="45">
        <f>Sales[[#This Row],[Turnover]]*1000/Sales[[#This Row],[Quantity]]</f>
        <v>1933.944069431051</v>
      </c>
      <c r="J940" s="44">
        <f>Sales[[#This Row],[Quantity]]/SUM(Sales[Quantity])</f>
        <v>3.7648100985494407E-3</v>
      </c>
    </row>
    <row r="941" spans="1:10">
      <c r="A941" t="s">
        <v>204</v>
      </c>
      <c r="B941" t="s">
        <v>213</v>
      </c>
      <c r="C941" t="s">
        <v>13</v>
      </c>
      <c r="D941">
        <v>2018</v>
      </c>
      <c r="E941">
        <v>2628</v>
      </c>
      <c r="F941">
        <v>5152</v>
      </c>
      <c r="G941">
        <v>3186</v>
      </c>
      <c r="H941">
        <f>Sales[[#This Row],[Turnover]]-Sales[[#This Row],[Cost]]</f>
        <v>1966</v>
      </c>
      <c r="I941" s="45">
        <f>Sales[[#This Row],[Turnover]]*1000/Sales[[#This Row],[Quantity]]</f>
        <v>1960.4261796042617</v>
      </c>
      <c r="J941" s="44">
        <f>Sales[[#This Row],[Quantity]]/SUM(Sales[Quantity])</f>
        <v>4.7704536832150098E-3</v>
      </c>
    </row>
    <row r="942" spans="1:10">
      <c r="A942" t="s">
        <v>204</v>
      </c>
      <c r="B942" t="s">
        <v>213</v>
      </c>
      <c r="C942" t="s">
        <v>11</v>
      </c>
      <c r="D942">
        <v>2018</v>
      </c>
      <c r="E942">
        <v>2112</v>
      </c>
      <c r="F942">
        <v>4125</v>
      </c>
      <c r="G942">
        <v>2560</v>
      </c>
      <c r="H942">
        <f>Sales[[#This Row],[Turnover]]-Sales[[#This Row],[Cost]]</f>
        <v>1565</v>
      </c>
      <c r="I942" s="45">
        <f>Sales[[#This Row],[Turnover]]*1000/Sales[[#This Row],[Quantity]]</f>
        <v>1953.125</v>
      </c>
      <c r="J942" s="44">
        <f>Sales[[#This Row],[Quantity]]/SUM(Sales[Quantity])</f>
        <v>3.8337892613965374E-3</v>
      </c>
    </row>
    <row r="943" spans="1:10">
      <c r="A943" t="s">
        <v>204</v>
      </c>
      <c r="B943" t="s">
        <v>213</v>
      </c>
      <c r="C943" t="s">
        <v>10</v>
      </c>
      <c r="D943">
        <v>2018</v>
      </c>
      <c r="E943">
        <v>2092</v>
      </c>
      <c r="F943">
        <v>4101</v>
      </c>
      <c r="G943">
        <v>2536</v>
      </c>
      <c r="H943">
        <f>Sales[[#This Row],[Turnover]]-Sales[[#This Row],[Cost]]</f>
        <v>1565</v>
      </c>
      <c r="I943" s="45">
        <f>Sales[[#This Row],[Turnover]]*1000/Sales[[#This Row],[Quantity]]</f>
        <v>1960.3250478011473</v>
      </c>
      <c r="J943" s="44">
        <f>Sales[[#This Row],[Quantity]]/SUM(Sales[Quantity])</f>
        <v>3.7974844388454342E-3</v>
      </c>
    </row>
    <row r="944" spans="1:10">
      <c r="A944" t="s">
        <v>204</v>
      </c>
      <c r="B944" t="s">
        <v>213</v>
      </c>
      <c r="C944" t="s">
        <v>9</v>
      </c>
      <c r="D944">
        <v>2018</v>
      </c>
      <c r="E944">
        <v>2230</v>
      </c>
      <c r="F944">
        <v>4344</v>
      </c>
      <c r="G944">
        <v>2703</v>
      </c>
      <c r="H944">
        <f>Sales[[#This Row],[Turnover]]-Sales[[#This Row],[Cost]]</f>
        <v>1641</v>
      </c>
      <c r="I944" s="45">
        <f>Sales[[#This Row],[Turnover]]*1000/Sales[[#This Row],[Quantity]]</f>
        <v>1947.982062780269</v>
      </c>
      <c r="J944" s="44">
        <f>Sales[[#This Row],[Quantity]]/SUM(Sales[Quantity])</f>
        <v>4.0479877144480488E-3</v>
      </c>
    </row>
    <row r="945" spans="1:10">
      <c r="A945" t="s">
        <v>204</v>
      </c>
      <c r="B945" t="s">
        <v>213</v>
      </c>
      <c r="C945" t="s">
        <v>8</v>
      </c>
      <c r="D945">
        <v>2018</v>
      </c>
      <c r="E945">
        <v>2984</v>
      </c>
      <c r="F945">
        <v>4446</v>
      </c>
      <c r="G945">
        <v>3617</v>
      </c>
      <c r="H945">
        <f>Sales[[#This Row],[Turnover]]-Sales[[#This Row],[Cost]]</f>
        <v>829</v>
      </c>
      <c r="I945" s="45">
        <f>Sales[[#This Row],[Turnover]]*1000/Sales[[#This Row],[Quantity]]</f>
        <v>1489.9463806970509</v>
      </c>
      <c r="J945" s="44">
        <f>Sales[[#This Row],[Quantity]]/SUM(Sales[Quantity])</f>
        <v>5.4166795246246534E-3</v>
      </c>
    </row>
    <row r="946" spans="1:10">
      <c r="A946" t="s">
        <v>204</v>
      </c>
      <c r="B946" t="s">
        <v>213</v>
      </c>
      <c r="C946" t="s">
        <v>7</v>
      </c>
      <c r="D946">
        <v>2018</v>
      </c>
      <c r="E946">
        <v>2742</v>
      </c>
      <c r="F946">
        <v>4094</v>
      </c>
      <c r="G946">
        <v>3324</v>
      </c>
      <c r="H946">
        <f>Sales[[#This Row],[Turnover]]-Sales[[#This Row],[Cost]]</f>
        <v>770</v>
      </c>
      <c r="I946" s="45">
        <f>Sales[[#This Row],[Turnover]]*1000/Sales[[#This Row],[Quantity]]</f>
        <v>1493.0707512764407</v>
      </c>
      <c r="J946" s="44">
        <f>Sales[[#This Row],[Quantity]]/SUM(Sales[Quantity])</f>
        <v>4.9773911717563004E-3</v>
      </c>
    </row>
    <row r="947" spans="1:10">
      <c r="A947" t="s">
        <v>204</v>
      </c>
      <c r="B947" t="s">
        <v>213</v>
      </c>
      <c r="C947" t="s">
        <v>6</v>
      </c>
      <c r="D947">
        <v>2018</v>
      </c>
      <c r="E947">
        <v>3051</v>
      </c>
      <c r="F947">
        <v>4604</v>
      </c>
      <c r="G947">
        <v>3698</v>
      </c>
      <c r="H947">
        <f>Sales[[#This Row],[Turnover]]-Sales[[#This Row],[Cost]]</f>
        <v>906</v>
      </c>
      <c r="I947" s="45">
        <f>Sales[[#This Row],[Turnover]]*1000/Sales[[#This Row],[Quantity]]</f>
        <v>1509.0134382169781</v>
      </c>
      <c r="J947" s="44">
        <f>Sales[[#This Row],[Quantity]]/SUM(Sales[Quantity])</f>
        <v>5.5383006801708505E-3</v>
      </c>
    </row>
    <row r="948" spans="1:10">
      <c r="A948" t="s">
        <v>204</v>
      </c>
      <c r="B948" t="s">
        <v>213</v>
      </c>
      <c r="C948" t="s">
        <v>5</v>
      </c>
      <c r="D948">
        <v>2018</v>
      </c>
      <c r="E948">
        <v>2398</v>
      </c>
      <c r="F948">
        <v>3599</v>
      </c>
      <c r="G948">
        <v>2906</v>
      </c>
      <c r="H948">
        <f>Sales[[#This Row],[Turnover]]-Sales[[#This Row],[Cost]]</f>
        <v>693</v>
      </c>
      <c r="I948" s="45">
        <f>Sales[[#This Row],[Turnover]]*1000/Sales[[#This Row],[Quantity]]</f>
        <v>1500.8340283569642</v>
      </c>
      <c r="J948" s="44">
        <f>Sales[[#This Row],[Quantity]]/SUM(Sales[Quantity])</f>
        <v>4.3529482238773192E-3</v>
      </c>
    </row>
    <row r="949" spans="1:10">
      <c r="A949" t="s">
        <v>204</v>
      </c>
      <c r="B949" t="s">
        <v>213</v>
      </c>
      <c r="C949" t="s">
        <v>4</v>
      </c>
      <c r="D949">
        <v>2018</v>
      </c>
      <c r="E949">
        <v>2247</v>
      </c>
      <c r="F949">
        <v>3344</v>
      </c>
      <c r="G949">
        <v>2723</v>
      </c>
      <c r="H949">
        <f>Sales[[#This Row],[Turnover]]-Sales[[#This Row],[Cost]]</f>
        <v>621</v>
      </c>
      <c r="I949" s="45">
        <f>Sales[[#This Row],[Turnover]]*1000/Sales[[#This Row],[Quantity]]</f>
        <v>1488.2064975522919</v>
      </c>
      <c r="J949" s="44">
        <f>Sales[[#This Row],[Quantity]]/SUM(Sales[Quantity])</f>
        <v>4.0788468136164864E-3</v>
      </c>
    </row>
    <row r="950" spans="1:10">
      <c r="A950" t="s">
        <v>203</v>
      </c>
      <c r="B950" t="s">
        <v>213</v>
      </c>
      <c r="C950" t="s">
        <v>8</v>
      </c>
      <c r="D950">
        <v>2018</v>
      </c>
      <c r="E950">
        <v>1394</v>
      </c>
      <c r="F950">
        <v>4902</v>
      </c>
      <c r="G950">
        <v>1692</v>
      </c>
      <c r="H950">
        <f>Sales[[#This Row],[Turnover]]-Sales[[#This Row],[Cost]]</f>
        <v>3210</v>
      </c>
      <c r="I950" s="45">
        <f>Sales[[#This Row],[Turnover]]*1000/Sales[[#This Row],[Quantity]]</f>
        <v>3516.4992826398852</v>
      </c>
      <c r="J950" s="44">
        <f>Sales[[#This Row],[Quantity]]/SUM(Sales[Quantity])</f>
        <v>2.5304461318119194E-3</v>
      </c>
    </row>
    <row r="951" spans="1:10">
      <c r="A951" t="s">
        <v>203</v>
      </c>
      <c r="B951" t="s">
        <v>213</v>
      </c>
      <c r="C951" t="s">
        <v>7</v>
      </c>
      <c r="D951">
        <v>2018</v>
      </c>
      <c r="E951">
        <v>1301</v>
      </c>
      <c r="F951">
        <v>4525</v>
      </c>
      <c r="G951">
        <v>1580</v>
      </c>
      <c r="H951">
        <f>Sales[[#This Row],[Turnover]]-Sales[[#This Row],[Cost]]</f>
        <v>2945</v>
      </c>
      <c r="I951" s="45">
        <f>Sales[[#This Row],[Turnover]]*1000/Sales[[#This Row],[Quantity]]</f>
        <v>3478.0937740199847</v>
      </c>
      <c r="J951" s="44">
        <f>Sales[[#This Row],[Quantity]]/SUM(Sales[Quantity])</f>
        <v>2.3616287069492875E-3</v>
      </c>
    </row>
    <row r="952" spans="1:10">
      <c r="A952" t="s">
        <v>203</v>
      </c>
      <c r="B952" t="s">
        <v>213</v>
      </c>
      <c r="C952" t="s">
        <v>6</v>
      </c>
      <c r="D952">
        <v>2018</v>
      </c>
      <c r="E952">
        <v>1314</v>
      </c>
      <c r="F952">
        <v>4560</v>
      </c>
      <c r="G952">
        <v>1595</v>
      </c>
      <c r="H952">
        <f>Sales[[#This Row],[Turnover]]-Sales[[#This Row],[Cost]]</f>
        <v>2965</v>
      </c>
      <c r="I952" s="45">
        <f>Sales[[#This Row],[Turnover]]*1000/Sales[[#This Row],[Quantity]]</f>
        <v>3470.3196347031962</v>
      </c>
      <c r="J952" s="44">
        <f>Sales[[#This Row],[Quantity]]/SUM(Sales[Quantity])</f>
        <v>2.3852268416075049E-3</v>
      </c>
    </row>
    <row r="953" spans="1:10">
      <c r="A953" t="s">
        <v>203</v>
      </c>
      <c r="B953" t="s">
        <v>213</v>
      </c>
      <c r="C953" t="s">
        <v>5</v>
      </c>
      <c r="D953">
        <v>2018</v>
      </c>
      <c r="E953">
        <v>1424</v>
      </c>
      <c r="F953">
        <v>5027</v>
      </c>
      <c r="G953">
        <v>1728</v>
      </c>
      <c r="H953">
        <f>Sales[[#This Row],[Turnover]]-Sales[[#This Row],[Cost]]</f>
        <v>3299</v>
      </c>
      <c r="I953" s="45">
        <f>Sales[[#This Row],[Turnover]]*1000/Sales[[#This Row],[Quantity]]</f>
        <v>3530.196629213483</v>
      </c>
      <c r="J953" s="44">
        <f>Sales[[#This Row],[Quantity]]/SUM(Sales[Quantity])</f>
        <v>2.5849033656385745E-3</v>
      </c>
    </row>
    <row r="954" spans="1:10">
      <c r="A954" t="s">
        <v>203</v>
      </c>
      <c r="B954" t="s">
        <v>213</v>
      </c>
      <c r="C954" t="s">
        <v>4</v>
      </c>
      <c r="D954">
        <v>2018</v>
      </c>
      <c r="E954">
        <v>1265</v>
      </c>
      <c r="F954">
        <v>4393</v>
      </c>
      <c r="G954">
        <v>1536</v>
      </c>
      <c r="H954">
        <f>Sales[[#This Row],[Turnover]]-Sales[[#This Row],[Cost]]</f>
        <v>2857</v>
      </c>
      <c r="I954" s="45">
        <f>Sales[[#This Row],[Turnover]]*1000/Sales[[#This Row],[Quantity]]</f>
        <v>3472.7272727272725</v>
      </c>
      <c r="J954" s="44">
        <f>Sales[[#This Row],[Quantity]]/SUM(Sales[Quantity])</f>
        <v>2.2962800263573013E-3</v>
      </c>
    </row>
    <row r="955" spans="1:10">
      <c r="A955" t="s">
        <v>205</v>
      </c>
      <c r="B955" t="s">
        <v>213</v>
      </c>
      <c r="C955" t="s">
        <v>8</v>
      </c>
      <c r="D955">
        <v>2018</v>
      </c>
      <c r="E955">
        <v>809</v>
      </c>
      <c r="F955">
        <v>3328</v>
      </c>
      <c r="G955">
        <v>1157</v>
      </c>
      <c r="H955">
        <f>Sales[[#This Row],[Turnover]]-Sales[[#This Row],[Cost]]</f>
        <v>2171</v>
      </c>
      <c r="I955" s="45">
        <f>Sales[[#This Row],[Turnover]]*1000/Sales[[#This Row],[Quantity]]</f>
        <v>4113.7206427688507</v>
      </c>
      <c r="J955" s="44">
        <f>Sales[[#This Row],[Quantity]]/SUM(Sales[Quantity])</f>
        <v>1.4685300721921396E-3</v>
      </c>
    </row>
    <row r="956" spans="1:10">
      <c r="A956" t="s">
        <v>205</v>
      </c>
      <c r="B956" t="s">
        <v>213</v>
      </c>
      <c r="C956" t="s">
        <v>7</v>
      </c>
      <c r="D956">
        <v>2018</v>
      </c>
      <c r="E956">
        <v>880</v>
      </c>
      <c r="F956">
        <v>3615</v>
      </c>
      <c r="G956">
        <v>1259</v>
      </c>
      <c r="H956">
        <f>Sales[[#This Row],[Turnover]]-Sales[[#This Row],[Cost]]</f>
        <v>2356</v>
      </c>
      <c r="I956" s="45">
        <f>Sales[[#This Row],[Turnover]]*1000/Sales[[#This Row],[Quantity]]</f>
        <v>4107.954545454545</v>
      </c>
      <c r="J956" s="44">
        <f>Sales[[#This Row],[Quantity]]/SUM(Sales[Quantity])</f>
        <v>1.5974121922485574E-3</v>
      </c>
    </row>
    <row r="957" spans="1:10">
      <c r="A957" t="s">
        <v>205</v>
      </c>
      <c r="B957" t="s">
        <v>213</v>
      </c>
      <c r="C957" t="s">
        <v>6</v>
      </c>
      <c r="D957">
        <v>2018</v>
      </c>
      <c r="E957">
        <v>967</v>
      </c>
      <c r="F957">
        <v>3938</v>
      </c>
      <c r="G957">
        <v>1384</v>
      </c>
      <c r="H957">
        <f>Sales[[#This Row],[Turnover]]-Sales[[#This Row],[Cost]]</f>
        <v>2554</v>
      </c>
      <c r="I957" s="45">
        <f>Sales[[#This Row],[Turnover]]*1000/Sales[[#This Row],[Quantity]]</f>
        <v>4072.3888314374353</v>
      </c>
      <c r="J957" s="44">
        <f>Sales[[#This Row],[Quantity]]/SUM(Sales[Quantity])</f>
        <v>1.7553381703458578E-3</v>
      </c>
    </row>
    <row r="958" spans="1:10">
      <c r="A958" t="s">
        <v>205</v>
      </c>
      <c r="B958" t="s">
        <v>213</v>
      </c>
      <c r="C958" t="s">
        <v>5</v>
      </c>
      <c r="D958">
        <v>2018</v>
      </c>
      <c r="E958">
        <v>797</v>
      </c>
      <c r="F958">
        <v>3256</v>
      </c>
      <c r="G958">
        <v>1141</v>
      </c>
      <c r="H958">
        <f>Sales[[#This Row],[Turnover]]-Sales[[#This Row],[Cost]]</f>
        <v>2115</v>
      </c>
      <c r="I958" s="45">
        <f>Sales[[#This Row],[Turnover]]*1000/Sales[[#This Row],[Quantity]]</f>
        <v>4085.3199498117942</v>
      </c>
      <c r="J958" s="44">
        <f>Sales[[#This Row],[Quantity]]/SUM(Sales[Quantity])</f>
        <v>1.4467471786614775E-3</v>
      </c>
    </row>
    <row r="959" spans="1:10">
      <c r="A959" t="s">
        <v>205</v>
      </c>
      <c r="B959" t="s">
        <v>213</v>
      </c>
      <c r="C959" t="s">
        <v>4</v>
      </c>
      <c r="D959">
        <v>2018</v>
      </c>
      <c r="E959">
        <v>975</v>
      </c>
      <c r="F959">
        <v>3999</v>
      </c>
      <c r="G959">
        <v>1395</v>
      </c>
      <c r="H959">
        <f>Sales[[#This Row],[Turnover]]-Sales[[#This Row],[Cost]]</f>
        <v>2604</v>
      </c>
      <c r="I959" s="45">
        <f>Sales[[#This Row],[Turnover]]*1000/Sales[[#This Row],[Quantity]]</f>
        <v>4101.5384615384619</v>
      </c>
      <c r="J959" s="44">
        <f>Sales[[#This Row],[Quantity]]/SUM(Sales[Quantity])</f>
        <v>1.7698600993662993E-3</v>
      </c>
    </row>
    <row r="960" spans="1:10">
      <c r="A960" t="s">
        <v>207</v>
      </c>
      <c r="B960" t="s">
        <v>213</v>
      </c>
      <c r="C960" t="s">
        <v>18</v>
      </c>
      <c r="D960">
        <v>2019</v>
      </c>
      <c r="E960">
        <v>3018</v>
      </c>
      <c r="F960">
        <v>2092</v>
      </c>
      <c r="G960">
        <v>1757</v>
      </c>
      <c r="H960">
        <f>Sales[[#This Row],[Turnover]]-Sales[[#This Row],[Cost]]</f>
        <v>335</v>
      </c>
      <c r="I960" s="45">
        <f>Sales[[#This Row],[Turnover]]*1000/Sales[[#This Row],[Quantity]]</f>
        <v>693.17428760768723</v>
      </c>
      <c r="J960" s="44">
        <f>Sales[[#This Row],[Quantity]]/SUM(Sales[Quantity])</f>
        <v>5.4783977229615295E-3</v>
      </c>
    </row>
    <row r="961" spans="1:10">
      <c r="A961" t="s">
        <v>207</v>
      </c>
      <c r="B961" t="s">
        <v>213</v>
      </c>
      <c r="C961" t="s">
        <v>16</v>
      </c>
      <c r="D961">
        <v>2019</v>
      </c>
      <c r="E961">
        <v>3382</v>
      </c>
      <c r="F961">
        <v>2378</v>
      </c>
      <c r="G961">
        <v>1968</v>
      </c>
      <c r="H961">
        <f>Sales[[#This Row],[Turnover]]-Sales[[#This Row],[Cost]]</f>
        <v>410</v>
      </c>
      <c r="I961" s="45">
        <f>Sales[[#This Row],[Turnover]]*1000/Sales[[#This Row],[Quantity]]</f>
        <v>703.13424009461858</v>
      </c>
      <c r="J961" s="44">
        <f>Sales[[#This Row],[Quantity]]/SUM(Sales[Quantity])</f>
        <v>6.1391454933916144E-3</v>
      </c>
    </row>
    <row r="962" spans="1:10">
      <c r="A962" t="s">
        <v>207</v>
      </c>
      <c r="B962" t="s">
        <v>213</v>
      </c>
      <c r="C962" t="s">
        <v>14</v>
      </c>
      <c r="D962">
        <v>2019</v>
      </c>
      <c r="E962">
        <v>3036</v>
      </c>
      <c r="F962">
        <v>2143</v>
      </c>
      <c r="G962">
        <v>1767</v>
      </c>
      <c r="H962">
        <f>Sales[[#This Row],[Turnover]]-Sales[[#This Row],[Cost]]</f>
        <v>376</v>
      </c>
      <c r="I962" s="45">
        <f>Sales[[#This Row],[Turnover]]*1000/Sales[[#This Row],[Quantity]]</f>
        <v>705.862977602108</v>
      </c>
      <c r="J962" s="44">
        <f>Sales[[#This Row],[Quantity]]/SUM(Sales[Quantity])</f>
        <v>5.511072063257523E-3</v>
      </c>
    </row>
    <row r="963" spans="1:10">
      <c r="A963" t="s">
        <v>207</v>
      </c>
      <c r="B963" t="s">
        <v>213</v>
      </c>
      <c r="C963" t="s">
        <v>13</v>
      </c>
      <c r="D963">
        <v>2019</v>
      </c>
      <c r="E963">
        <v>2802</v>
      </c>
      <c r="F963">
        <v>1947</v>
      </c>
      <c r="G963">
        <v>1631</v>
      </c>
      <c r="H963">
        <f>Sales[[#This Row],[Turnover]]-Sales[[#This Row],[Cost]]</f>
        <v>316</v>
      </c>
      <c r="I963" s="45">
        <f>Sales[[#This Row],[Turnover]]*1000/Sales[[#This Row],[Quantity]]</f>
        <v>694.86081370449676</v>
      </c>
      <c r="J963" s="44">
        <f>Sales[[#This Row],[Quantity]]/SUM(Sales[Quantity])</f>
        <v>5.0863056394096114E-3</v>
      </c>
    </row>
    <row r="964" spans="1:10">
      <c r="A964" t="s">
        <v>207</v>
      </c>
      <c r="B964" t="s">
        <v>213</v>
      </c>
      <c r="C964" t="s">
        <v>11</v>
      </c>
      <c r="D964">
        <v>2019</v>
      </c>
      <c r="E964">
        <v>2299</v>
      </c>
      <c r="F964">
        <v>1623</v>
      </c>
      <c r="G964">
        <v>1338</v>
      </c>
      <c r="H964">
        <f>Sales[[#This Row],[Turnover]]-Sales[[#This Row],[Cost]]</f>
        <v>285</v>
      </c>
      <c r="I964" s="45">
        <f>Sales[[#This Row],[Turnover]]*1000/Sales[[#This Row],[Quantity]]</f>
        <v>705.95911265767722</v>
      </c>
      <c r="J964" s="44">
        <f>Sales[[#This Row],[Quantity]]/SUM(Sales[Quantity])</f>
        <v>4.173239352249356E-3</v>
      </c>
    </row>
    <row r="965" spans="1:10">
      <c r="A965" t="s">
        <v>207</v>
      </c>
      <c r="B965" t="s">
        <v>213</v>
      </c>
      <c r="C965" t="s">
        <v>10</v>
      </c>
      <c r="D965">
        <v>2019</v>
      </c>
      <c r="E965">
        <v>2735</v>
      </c>
      <c r="F965">
        <v>1652</v>
      </c>
      <c r="G965">
        <v>1592</v>
      </c>
      <c r="H965">
        <f>Sales[[#This Row],[Turnover]]-Sales[[#This Row],[Cost]]</f>
        <v>60</v>
      </c>
      <c r="I965" s="45">
        <f>Sales[[#This Row],[Turnover]]*1000/Sales[[#This Row],[Quantity]]</f>
        <v>604.02193784277881</v>
      </c>
      <c r="J965" s="44">
        <f>Sales[[#This Row],[Quantity]]/SUM(Sales[Quantity])</f>
        <v>4.9646844838634142E-3</v>
      </c>
    </row>
    <row r="966" spans="1:10">
      <c r="A966" t="s">
        <v>207</v>
      </c>
      <c r="B966" t="s">
        <v>213</v>
      </c>
      <c r="C966" t="s">
        <v>9</v>
      </c>
      <c r="D966">
        <v>2019</v>
      </c>
      <c r="E966">
        <v>2615</v>
      </c>
      <c r="F966">
        <v>1580</v>
      </c>
      <c r="G966">
        <v>1522</v>
      </c>
      <c r="H966">
        <f>Sales[[#This Row],[Turnover]]-Sales[[#This Row],[Cost]]</f>
        <v>58</v>
      </c>
      <c r="I966" s="45">
        <f>Sales[[#This Row],[Turnover]]*1000/Sales[[#This Row],[Quantity]]</f>
        <v>604.20650095602298</v>
      </c>
      <c r="J966" s="44">
        <f>Sales[[#This Row],[Quantity]]/SUM(Sales[Quantity])</f>
        <v>4.7468555485567923E-3</v>
      </c>
    </row>
    <row r="967" spans="1:10">
      <c r="A967" t="s">
        <v>207</v>
      </c>
      <c r="B967" t="s">
        <v>213</v>
      </c>
      <c r="C967" t="s">
        <v>8</v>
      </c>
      <c r="D967">
        <v>2019</v>
      </c>
      <c r="E967">
        <v>2301</v>
      </c>
      <c r="F967">
        <v>1371</v>
      </c>
      <c r="G967">
        <v>1339</v>
      </c>
      <c r="H967">
        <f>Sales[[#This Row],[Turnover]]-Sales[[#This Row],[Cost]]</f>
        <v>32</v>
      </c>
      <c r="I967" s="45">
        <f>Sales[[#This Row],[Turnover]]*1000/Sales[[#This Row],[Quantity]]</f>
        <v>595.82790091264667</v>
      </c>
      <c r="J967" s="44">
        <f>Sales[[#This Row],[Quantity]]/SUM(Sales[Quantity])</f>
        <v>4.1768698345044661E-3</v>
      </c>
    </row>
    <row r="968" spans="1:10">
      <c r="A968" t="s">
        <v>207</v>
      </c>
      <c r="B968" t="s">
        <v>213</v>
      </c>
      <c r="C968" t="s">
        <v>7</v>
      </c>
      <c r="D968">
        <v>2019</v>
      </c>
      <c r="E968">
        <v>2080</v>
      </c>
      <c r="F968">
        <v>1256</v>
      </c>
      <c r="G968">
        <v>1210</v>
      </c>
      <c r="H968">
        <f>Sales[[#This Row],[Turnover]]-Sales[[#This Row],[Cost]]</f>
        <v>46</v>
      </c>
      <c r="I968" s="45">
        <f>Sales[[#This Row],[Turnover]]*1000/Sales[[#This Row],[Quantity]]</f>
        <v>603.84615384615381</v>
      </c>
      <c r="J968" s="44">
        <f>Sales[[#This Row],[Quantity]]/SUM(Sales[Quantity])</f>
        <v>3.7757015453147719E-3</v>
      </c>
    </row>
    <row r="969" spans="1:10">
      <c r="A969" t="s">
        <v>207</v>
      </c>
      <c r="B969" t="s">
        <v>213</v>
      </c>
      <c r="C969" t="s">
        <v>6</v>
      </c>
      <c r="D969">
        <v>2019</v>
      </c>
      <c r="E969">
        <v>2584</v>
      </c>
      <c r="F969">
        <v>1566</v>
      </c>
      <c r="G969">
        <v>1504</v>
      </c>
      <c r="H969">
        <f>Sales[[#This Row],[Turnover]]-Sales[[#This Row],[Cost]]</f>
        <v>62</v>
      </c>
      <c r="I969" s="45">
        <f>Sales[[#This Row],[Turnover]]*1000/Sales[[#This Row],[Quantity]]</f>
        <v>606.03715170278633</v>
      </c>
      <c r="J969" s="44">
        <f>Sales[[#This Row],[Quantity]]/SUM(Sales[Quantity])</f>
        <v>4.6905830736025823E-3</v>
      </c>
    </row>
    <row r="970" spans="1:10">
      <c r="A970" t="s">
        <v>207</v>
      </c>
      <c r="B970" t="s">
        <v>213</v>
      </c>
      <c r="C970" t="s">
        <v>5</v>
      </c>
      <c r="D970">
        <v>2019</v>
      </c>
      <c r="E970">
        <v>2034</v>
      </c>
      <c r="F970">
        <v>1210</v>
      </c>
      <c r="G970">
        <v>1183</v>
      </c>
      <c r="H970">
        <f>Sales[[#This Row],[Turnover]]-Sales[[#This Row],[Cost]]</f>
        <v>27</v>
      </c>
      <c r="I970" s="45">
        <f>Sales[[#This Row],[Turnover]]*1000/Sales[[#This Row],[Quantity]]</f>
        <v>594.88692232055064</v>
      </c>
      <c r="J970" s="44">
        <f>Sales[[#This Row],[Quantity]]/SUM(Sales[Quantity])</f>
        <v>3.6922004534472338E-3</v>
      </c>
    </row>
    <row r="971" spans="1:10">
      <c r="A971" t="s">
        <v>207</v>
      </c>
      <c r="B971" t="s">
        <v>213</v>
      </c>
      <c r="C971" t="s">
        <v>4</v>
      </c>
      <c r="D971">
        <v>2019</v>
      </c>
      <c r="E971">
        <v>2205</v>
      </c>
      <c r="F971">
        <v>1336</v>
      </c>
      <c r="G971">
        <v>1284</v>
      </c>
      <c r="H971">
        <f>Sales[[#This Row],[Turnover]]-Sales[[#This Row],[Cost]]</f>
        <v>52</v>
      </c>
      <c r="I971" s="45">
        <f>Sales[[#This Row],[Turnover]]*1000/Sales[[#This Row],[Quantity]]</f>
        <v>605.89569160997735</v>
      </c>
      <c r="J971" s="44">
        <f>Sales[[#This Row],[Quantity]]/SUM(Sales[Quantity])</f>
        <v>4.002606686259169E-3</v>
      </c>
    </row>
    <row r="972" spans="1:10">
      <c r="A972" t="s">
        <v>206</v>
      </c>
      <c r="B972" t="s">
        <v>213</v>
      </c>
      <c r="C972" t="s">
        <v>18</v>
      </c>
      <c r="D972">
        <v>2019</v>
      </c>
      <c r="E972">
        <v>2092</v>
      </c>
      <c r="F972">
        <v>1680</v>
      </c>
      <c r="G972">
        <v>1259</v>
      </c>
      <c r="H972">
        <f>Sales[[#This Row],[Turnover]]-Sales[[#This Row],[Cost]]</f>
        <v>421</v>
      </c>
      <c r="I972" s="45">
        <f>Sales[[#This Row],[Turnover]]*1000/Sales[[#This Row],[Quantity]]</f>
        <v>803.05927342256211</v>
      </c>
      <c r="J972" s="44">
        <f>Sales[[#This Row],[Quantity]]/SUM(Sales[Quantity])</f>
        <v>3.7974844388454342E-3</v>
      </c>
    </row>
    <row r="973" spans="1:10">
      <c r="A973" t="s">
        <v>206</v>
      </c>
      <c r="B973" t="s">
        <v>213</v>
      </c>
      <c r="C973" t="s">
        <v>16</v>
      </c>
      <c r="D973">
        <v>2019</v>
      </c>
      <c r="E973">
        <v>2259</v>
      </c>
      <c r="F973">
        <v>1794</v>
      </c>
      <c r="G973">
        <v>1360</v>
      </c>
      <c r="H973">
        <f>Sales[[#This Row],[Turnover]]-Sales[[#This Row],[Cost]]</f>
        <v>434</v>
      </c>
      <c r="I973" s="45">
        <f>Sales[[#This Row],[Turnover]]*1000/Sales[[#This Row],[Quantity]]</f>
        <v>794.15670650730408</v>
      </c>
      <c r="J973" s="44">
        <f>Sales[[#This Row],[Quantity]]/SUM(Sales[Quantity])</f>
        <v>4.1006297071471487E-3</v>
      </c>
    </row>
    <row r="974" spans="1:10">
      <c r="A974" t="s">
        <v>206</v>
      </c>
      <c r="B974" t="s">
        <v>213</v>
      </c>
      <c r="C974" t="s">
        <v>14</v>
      </c>
      <c r="D974">
        <v>2019</v>
      </c>
      <c r="E974">
        <v>1954</v>
      </c>
      <c r="F974">
        <v>1558</v>
      </c>
      <c r="G974">
        <v>1177</v>
      </c>
      <c r="H974">
        <f>Sales[[#This Row],[Turnover]]-Sales[[#This Row],[Cost]]</f>
        <v>381</v>
      </c>
      <c r="I974" s="45">
        <f>Sales[[#This Row],[Turnover]]*1000/Sales[[#This Row],[Quantity]]</f>
        <v>797.33879222108499</v>
      </c>
      <c r="J974" s="44">
        <f>Sales[[#This Row],[Quantity]]/SUM(Sales[Quantity])</f>
        <v>3.5469811632428193E-3</v>
      </c>
    </row>
    <row r="975" spans="1:10">
      <c r="A975" t="s">
        <v>206</v>
      </c>
      <c r="B975" t="s">
        <v>213</v>
      </c>
      <c r="C975" t="s">
        <v>13</v>
      </c>
      <c r="D975">
        <v>2019</v>
      </c>
      <c r="E975">
        <v>2043</v>
      </c>
      <c r="F975">
        <v>1645</v>
      </c>
      <c r="G975">
        <v>1230</v>
      </c>
      <c r="H975">
        <f>Sales[[#This Row],[Turnover]]-Sales[[#This Row],[Cost]]</f>
        <v>415</v>
      </c>
      <c r="I975" s="45">
        <f>Sales[[#This Row],[Turnover]]*1000/Sales[[#This Row],[Quantity]]</f>
        <v>805.18844836025448</v>
      </c>
      <c r="J975" s="44">
        <f>Sales[[#This Row],[Quantity]]/SUM(Sales[Quantity])</f>
        <v>3.7085376235952302E-3</v>
      </c>
    </row>
    <row r="976" spans="1:10">
      <c r="A976" t="s">
        <v>206</v>
      </c>
      <c r="B976" t="s">
        <v>213</v>
      </c>
      <c r="C976" t="s">
        <v>11</v>
      </c>
      <c r="D976">
        <v>2019</v>
      </c>
      <c r="E976">
        <v>1823</v>
      </c>
      <c r="F976">
        <v>1471</v>
      </c>
      <c r="G976">
        <v>1097</v>
      </c>
      <c r="H976">
        <f>Sales[[#This Row],[Turnover]]-Sales[[#This Row],[Cost]]</f>
        <v>374</v>
      </c>
      <c r="I976" s="45">
        <f>Sales[[#This Row],[Turnover]]*1000/Sales[[#This Row],[Quantity]]</f>
        <v>806.91168403730114</v>
      </c>
      <c r="J976" s="44">
        <f>Sales[[#This Row],[Quantity]]/SUM(Sales[Quantity])</f>
        <v>3.309184575533091E-3</v>
      </c>
    </row>
    <row r="977" spans="1:10">
      <c r="A977" t="s">
        <v>206</v>
      </c>
      <c r="B977" t="s">
        <v>213</v>
      </c>
      <c r="C977" t="s">
        <v>10</v>
      </c>
      <c r="D977">
        <v>2019</v>
      </c>
      <c r="E977">
        <v>2379</v>
      </c>
      <c r="F977">
        <v>1677</v>
      </c>
      <c r="G977">
        <v>1432</v>
      </c>
      <c r="H977">
        <f>Sales[[#This Row],[Turnover]]-Sales[[#This Row],[Cost]]</f>
        <v>245</v>
      </c>
      <c r="I977" s="45">
        <f>Sales[[#This Row],[Turnover]]*1000/Sales[[#This Row],[Quantity]]</f>
        <v>704.91803278688519</v>
      </c>
      <c r="J977" s="44">
        <f>Sales[[#This Row],[Quantity]]/SUM(Sales[Quantity])</f>
        <v>4.3184586424537706E-3</v>
      </c>
    </row>
    <row r="978" spans="1:10">
      <c r="A978" t="s">
        <v>206</v>
      </c>
      <c r="B978" t="s">
        <v>213</v>
      </c>
      <c r="C978" t="s">
        <v>9</v>
      </c>
      <c r="D978">
        <v>2019</v>
      </c>
      <c r="E978">
        <v>1948</v>
      </c>
      <c r="F978">
        <v>1373</v>
      </c>
      <c r="G978">
        <v>1173</v>
      </c>
      <c r="H978">
        <f>Sales[[#This Row],[Turnover]]-Sales[[#This Row],[Cost]]</f>
        <v>200</v>
      </c>
      <c r="I978" s="45">
        <f>Sales[[#This Row],[Turnover]]*1000/Sales[[#This Row],[Quantity]]</f>
        <v>704.82546201232037</v>
      </c>
      <c r="J978" s="44">
        <f>Sales[[#This Row],[Quantity]]/SUM(Sales[Quantity])</f>
        <v>3.5360897164774881E-3</v>
      </c>
    </row>
    <row r="979" spans="1:10">
      <c r="A979" t="s">
        <v>206</v>
      </c>
      <c r="B979" t="s">
        <v>213</v>
      </c>
      <c r="C979" t="s">
        <v>8</v>
      </c>
      <c r="D979">
        <v>2019</v>
      </c>
      <c r="E979">
        <v>2132</v>
      </c>
      <c r="F979">
        <v>1496</v>
      </c>
      <c r="G979">
        <v>1283</v>
      </c>
      <c r="H979">
        <f>Sales[[#This Row],[Turnover]]-Sales[[#This Row],[Cost]]</f>
        <v>213</v>
      </c>
      <c r="I979" s="45">
        <f>Sales[[#This Row],[Turnover]]*1000/Sales[[#This Row],[Quantity]]</f>
        <v>701.68855534709189</v>
      </c>
      <c r="J979" s="44">
        <f>Sales[[#This Row],[Quantity]]/SUM(Sales[Quantity])</f>
        <v>3.8700940839476411E-3</v>
      </c>
    </row>
    <row r="980" spans="1:10">
      <c r="A980" t="s">
        <v>206</v>
      </c>
      <c r="B980" t="s">
        <v>213</v>
      </c>
      <c r="C980" t="s">
        <v>7</v>
      </c>
      <c r="D980">
        <v>2019</v>
      </c>
      <c r="E980">
        <v>2155</v>
      </c>
      <c r="F980">
        <v>1506</v>
      </c>
      <c r="G980">
        <v>1297</v>
      </c>
      <c r="H980">
        <f>Sales[[#This Row],[Turnover]]-Sales[[#This Row],[Cost]]</f>
        <v>209</v>
      </c>
      <c r="I980" s="45">
        <f>Sales[[#This Row],[Turnover]]*1000/Sales[[#This Row],[Quantity]]</f>
        <v>698.83990719257542</v>
      </c>
      <c r="J980" s="44">
        <f>Sales[[#This Row],[Quantity]]/SUM(Sales[Quantity])</f>
        <v>3.9118446298814103E-3</v>
      </c>
    </row>
    <row r="981" spans="1:10">
      <c r="A981" t="s">
        <v>206</v>
      </c>
      <c r="B981" t="s">
        <v>213</v>
      </c>
      <c r="C981" t="s">
        <v>6</v>
      </c>
      <c r="D981">
        <v>2019</v>
      </c>
      <c r="E981">
        <v>2184</v>
      </c>
      <c r="F981">
        <v>1522</v>
      </c>
      <c r="G981">
        <v>1315</v>
      </c>
      <c r="H981">
        <f>Sales[[#This Row],[Turnover]]-Sales[[#This Row],[Cost]]</f>
        <v>207</v>
      </c>
      <c r="I981" s="45">
        <f>Sales[[#This Row],[Turnover]]*1000/Sales[[#This Row],[Quantity]]</f>
        <v>696.88644688644683</v>
      </c>
      <c r="J981" s="44">
        <f>Sales[[#This Row],[Quantity]]/SUM(Sales[Quantity])</f>
        <v>3.9644866225805103E-3</v>
      </c>
    </row>
    <row r="982" spans="1:10">
      <c r="A982" t="s">
        <v>206</v>
      </c>
      <c r="B982" t="s">
        <v>213</v>
      </c>
      <c r="C982" t="s">
        <v>5</v>
      </c>
      <c r="D982">
        <v>2019</v>
      </c>
      <c r="E982">
        <v>1970</v>
      </c>
      <c r="F982">
        <v>1391</v>
      </c>
      <c r="G982">
        <v>1186</v>
      </c>
      <c r="H982">
        <f>Sales[[#This Row],[Turnover]]-Sales[[#This Row],[Cost]]</f>
        <v>205</v>
      </c>
      <c r="I982" s="45">
        <f>Sales[[#This Row],[Turnover]]*1000/Sales[[#This Row],[Quantity]]</f>
        <v>706.09137055837562</v>
      </c>
      <c r="J982" s="44">
        <f>Sales[[#This Row],[Quantity]]/SUM(Sales[Quantity])</f>
        <v>3.5760250212837023E-3</v>
      </c>
    </row>
    <row r="983" spans="1:10">
      <c r="A983" t="s">
        <v>206</v>
      </c>
      <c r="B983" t="s">
        <v>213</v>
      </c>
      <c r="C983" t="s">
        <v>4</v>
      </c>
      <c r="D983">
        <v>2019</v>
      </c>
      <c r="E983">
        <v>1813</v>
      </c>
      <c r="F983">
        <v>1278</v>
      </c>
      <c r="G983">
        <v>1091</v>
      </c>
      <c r="H983">
        <f>Sales[[#This Row],[Turnover]]-Sales[[#This Row],[Cost]]</f>
        <v>187</v>
      </c>
      <c r="I983" s="45">
        <f>Sales[[#This Row],[Turnover]]*1000/Sales[[#This Row],[Quantity]]</f>
        <v>704.90899062327628</v>
      </c>
      <c r="J983" s="44">
        <f>Sales[[#This Row],[Quantity]]/SUM(Sales[Quantity])</f>
        <v>3.2910321642575392E-3</v>
      </c>
    </row>
    <row r="984" spans="1:10">
      <c r="A984" t="s">
        <v>204</v>
      </c>
      <c r="B984" t="s">
        <v>213</v>
      </c>
      <c r="C984" t="s">
        <v>18</v>
      </c>
      <c r="D984">
        <v>2019</v>
      </c>
      <c r="E984">
        <v>1931</v>
      </c>
      <c r="F984">
        <v>2881</v>
      </c>
      <c r="G984">
        <v>2340</v>
      </c>
      <c r="H984">
        <f>Sales[[#This Row],[Turnover]]-Sales[[#This Row],[Cost]]</f>
        <v>541</v>
      </c>
      <c r="I984" s="45">
        <f>Sales[[#This Row],[Turnover]]*1000/Sales[[#This Row],[Quantity]]</f>
        <v>1491.9730709476955</v>
      </c>
      <c r="J984" s="44">
        <f>Sales[[#This Row],[Quantity]]/SUM(Sales[Quantity])</f>
        <v>3.50523061730905E-3</v>
      </c>
    </row>
    <row r="985" spans="1:10">
      <c r="A985" t="s">
        <v>204</v>
      </c>
      <c r="B985" t="s">
        <v>213</v>
      </c>
      <c r="C985" t="s">
        <v>16</v>
      </c>
      <c r="D985">
        <v>2019</v>
      </c>
      <c r="E985">
        <v>1469</v>
      </c>
      <c r="F985">
        <v>2200</v>
      </c>
      <c r="G985">
        <v>1780</v>
      </c>
      <c r="H985">
        <f>Sales[[#This Row],[Turnover]]-Sales[[#This Row],[Cost]]</f>
        <v>420</v>
      </c>
      <c r="I985" s="45">
        <f>Sales[[#This Row],[Turnover]]*1000/Sales[[#This Row],[Quantity]]</f>
        <v>1497.6174268209666</v>
      </c>
      <c r="J985" s="44">
        <f>Sales[[#This Row],[Quantity]]/SUM(Sales[Quantity])</f>
        <v>2.6665892163785575E-3</v>
      </c>
    </row>
    <row r="986" spans="1:10">
      <c r="A986" t="s">
        <v>204</v>
      </c>
      <c r="B986" t="s">
        <v>213</v>
      </c>
      <c r="C986" t="s">
        <v>14</v>
      </c>
      <c r="D986">
        <v>2019</v>
      </c>
      <c r="E986">
        <v>1517</v>
      </c>
      <c r="F986">
        <v>2296</v>
      </c>
      <c r="G986">
        <v>1838</v>
      </c>
      <c r="H986">
        <f>Sales[[#This Row],[Turnover]]-Sales[[#This Row],[Cost]]</f>
        <v>458</v>
      </c>
      <c r="I986" s="45">
        <f>Sales[[#This Row],[Turnover]]*1000/Sales[[#This Row],[Quantity]]</f>
        <v>1513.5135135135135</v>
      </c>
      <c r="J986" s="44">
        <f>Sales[[#This Row],[Quantity]]/SUM(Sales[Quantity])</f>
        <v>2.753720790501206E-3</v>
      </c>
    </row>
    <row r="987" spans="1:10">
      <c r="A987" t="s">
        <v>204</v>
      </c>
      <c r="B987" t="s">
        <v>213</v>
      </c>
      <c r="C987" t="s">
        <v>13</v>
      </c>
      <c r="D987">
        <v>2019</v>
      </c>
      <c r="E987">
        <v>1173</v>
      </c>
      <c r="F987">
        <v>1748</v>
      </c>
      <c r="G987">
        <v>1422</v>
      </c>
      <c r="H987">
        <f>Sales[[#This Row],[Turnover]]-Sales[[#This Row],[Cost]]</f>
        <v>326</v>
      </c>
      <c r="I987" s="45">
        <f>Sales[[#This Row],[Turnover]]*1000/Sales[[#This Row],[Quantity]]</f>
        <v>1490.1960784313726</v>
      </c>
      <c r="J987" s="44">
        <f>Sales[[#This Row],[Quantity]]/SUM(Sales[Quantity])</f>
        <v>2.1292778426222248E-3</v>
      </c>
    </row>
    <row r="988" spans="1:10">
      <c r="A988" t="s">
        <v>204</v>
      </c>
      <c r="B988" t="s">
        <v>213</v>
      </c>
      <c r="C988" t="s">
        <v>11</v>
      </c>
      <c r="D988">
        <v>2019</v>
      </c>
      <c r="E988">
        <v>1360</v>
      </c>
      <c r="F988">
        <v>2053</v>
      </c>
      <c r="G988">
        <v>1648</v>
      </c>
      <c r="H988">
        <f>Sales[[#This Row],[Turnover]]-Sales[[#This Row],[Cost]]</f>
        <v>405</v>
      </c>
      <c r="I988" s="45">
        <f>Sales[[#This Row],[Turnover]]*1000/Sales[[#This Row],[Quantity]]</f>
        <v>1509.5588235294117</v>
      </c>
      <c r="J988" s="44">
        <f>Sales[[#This Row],[Quantity]]/SUM(Sales[Quantity])</f>
        <v>2.4687279334750433E-3</v>
      </c>
    </row>
    <row r="989" spans="1:10">
      <c r="A989" t="s">
        <v>204</v>
      </c>
      <c r="B989" t="s">
        <v>213</v>
      </c>
      <c r="C989" t="s">
        <v>10</v>
      </c>
      <c r="D989">
        <v>2019</v>
      </c>
      <c r="E989">
        <v>1217</v>
      </c>
      <c r="F989">
        <v>1830</v>
      </c>
      <c r="G989">
        <v>1474</v>
      </c>
      <c r="H989">
        <f>Sales[[#This Row],[Turnover]]-Sales[[#This Row],[Cost]]</f>
        <v>356</v>
      </c>
      <c r="I989" s="45">
        <f>Sales[[#This Row],[Turnover]]*1000/Sales[[#This Row],[Quantity]]</f>
        <v>1503.6976170912078</v>
      </c>
      <c r="J989" s="44">
        <f>Sales[[#This Row],[Quantity]]/SUM(Sales[Quantity])</f>
        <v>2.2091484522346527E-3</v>
      </c>
    </row>
    <row r="990" spans="1:10">
      <c r="A990" t="s">
        <v>204</v>
      </c>
      <c r="B990" t="s">
        <v>213</v>
      </c>
      <c r="C990" t="s">
        <v>9</v>
      </c>
      <c r="D990">
        <v>2019</v>
      </c>
      <c r="E990">
        <v>1087</v>
      </c>
      <c r="F990">
        <v>1643</v>
      </c>
      <c r="G990">
        <v>1317</v>
      </c>
      <c r="H990">
        <f>Sales[[#This Row],[Turnover]]-Sales[[#This Row],[Cost]]</f>
        <v>326</v>
      </c>
      <c r="I990" s="45">
        <f>Sales[[#This Row],[Turnover]]*1000/Sales[[#This Row],[Quantity]]</f>
        <v>1511.4995400183993</v>
      </c>
      <c r="J990" s="44">
        <f>Sales[[#This Row],[Quantity]]/SUM(Sales[Quantity])</f>
        <v>1.9731671056524794E-3</v>
      </c>
    </row>
    <row r="991" spans="1:10">
      <c r="A991" t="s">
        <v>203</v>
      </c>
      <c r="B991" t="s">
        <v>213</v>
      </c>
      <c r="C991" t="s">
        <v>18</v>
      </c>
      <c r="D991">
        <v>2019</v>
      </c>
      <c r="E991">
        <v>1230</v>
      </c>
      <c r="F991">
        <v>4329</v>
      </c>
      <c r="G991">
        <v>1493</v>
      </c>
      <c r="H991">
        <f>Sales[[#This Row],[Turnover]]-Sales[[#This Row],[Cost]]</f>
        <v>2836</v>
      </c>
      <c r="I991" s="45">
        <f>Sales[[#This Row],[Turnover]]*1000/Sales[[#This Row],[Quantity]]</f>
        <v>3519.5121951219512</v>
      </c>
      <c r="J991" s="44">
        <f>Sales[[#This Row],[Quantity]]/SUM(Sales[Quantity])</f>
        <v>2.2327465868928701E-3</v>
      </c>
    </row>
    <row r="992" spans="1:10">
      <c r="A992" t="s">
        <v>203</v>
      </c>
      <c r="B992" t="s">
        <v>213</v>
      </c>
      <c r="C992" t="s">
        <v>16</v>
      </c>
      <c r="D992">
        <v>2019</v>
      </c>
      <c r="E992">
        <v>1259</v>
      </c>
      <c r="F992">
        <v>4398</v>
      </c>
      <c r="G992">
        <v>1529</v>
      </c>
      <c r="H992">
        <f>Sales[[#This Row],[Turnover]]-Sales[[#This Row],[Cost]]</f>
        <v>2869</v>
      </c>
      <c r="I992" s="45">
        <f>Sales[[#This Row],[Turnover]]*1000/Sales[[#This Row],[Quantity]]</f>
        <v>3493.2486100079427</v>
      </c>
      <c r="J992" s="44">
        <f>Sales[[#This Row],[Quantity]]/SUM(Sales[Quantity])</f>
        <v>2.2853885795919701E-3</v>
      </c>
    </row>
    <row r="993" spans="1:10">
      <c r="A993" t="s">
        <v>203</v>
      </c>
      <c r="B993" t="s">
        <v>213</v>
      </c>
      <c r="C993" t="s">
        <v>14</v>
      </c>
      <c r="D993">
        <v>2019</v>
      </c>
      <c r="E993">
        <v>1206</v>
      </c>
      <c r="F993">
        <v>4252</v>
      </c>
      <c r="G993">
        <v>1464</v>
      </c>
      <c r="H993">
        <f>Sales[[#This Row],[Turnover]]-Sales[[#This Row],[Cost]]</f>
        <v>2788</v>
      </c>
      <c r="I993" s="45">
        <f>Sales[[#This Row],[Turnover]]*1000/Sales[[#This Row],[Quantity]]</f>
        <v>3525.704809286899</v>
      </c>
      <c r="J993" s="44">
        <f>Sales[[#This Row],[Quantity]]/SUM(Sales[Quantity])</f>
        <v>2.1891807998315458E-3</v>
      </c>
    </row>
    <row r="994" spans="1:10">
      <c r="A994" t="s">
        <v>203</v>
      </c>
      <c r="B994" t="s">
        <v>213</v>
      </c>
      <c r="C994" t="s">
        <v>13</v>
      </c>
      <c r="D994">
        <v>2019</v>
      </c>
      <c r="E994">
        <v>1064</v>
      </c>
      <c r="F994">
        <v>3720</v>
      </c>
      <c r="G994">
        <v>1292</v>
      </c>
      <c r="H994">
        <f>Sales[[#This Row],[Turnover]]-Sales[[#This Row],[Cost]]</f>
        <v>2428</v>
      </c>
      <c r="I994" s="45">
        <f>Sales[[#This Row],[Turnover]]*1000/Sales[[#This Row],[Quantity]]</f>
        <v>3496.2406015037595</v>
      </c>
      <c r="J994" s="44">
        <f>Sales[[#This Row],[Quantity]]/SUM(Sales[Quantity])</f>
        <v>1.9314165597187102E-3</v>
      </c>
    </row>
    <row r="995" spans="1:10">
      <c r="A995" t="s">
        <v>203</v>
      </c>
      <c r="B995" t="s">
        <v>213</v>
      </c>
      <c r="C995" t="s">
        <v>11</v>
      </c>
      <c r="D995">
        <v>2019</v>
      </c>
      <c r="E995">
        <v>934</v>
      </c>
      <c r="F995">
        <v>3243</v>
      </c>
      <c r="G995">
        <v>1134</v>
      </c>
      <c r="H995">
        <f>Sales[[#This Row],[Turnover]]-Sales[[#This Row],[Cost]]</f>
        <v>2109</v>
      </c>
      <c r="I995" s="45">
        <f>Sales[[#This Row],[Turnover]]*1000/Sales[[#This Row],[Quantity]]</f>
        <v>3472.1627408993577</v>
      </c>
      <c r="J995" s="44">
        <f>Sales[[#This Row],[Quantity]]/SUM(Sales[Quantity])</f>
        <v>1.695435213136537E-3</v>
      </c>
    </row>
    <row r="996" spans="1:10">
      <c r="A996" t="s">
        <v>203</v>
      </c>
      <c r="B996" t="s">
        <v>213</v>
      </c>
      <c r="C996" t="s">
        <v>10</v>
      </c>
      <c r="D996">
        <v>2019</v>
      </c>
      <c r="E996">
        <v>1062</v>
      </c>
      <c r="F996">
        <v>3720</v>
      </c>
      <c r="G996">
        <v>1289</v>
      </c>
      <c r="H996">
        <f>Sales[[#This Row],[Turnover]]-Sales[[#This Row],[Cost]]</f>
        <v>2431</v>
      </c>
      <c r="I996" s="45">
        <f>Sales[[#This Row],[Turnover]]*1000/Sales[[#This Row],[Quantity]]</f>
        <v>3502.824858757062</v>
      </c>
      <c r="J996" s="44">
        <f>Sales[[#This Row],[Quantity]]/SUM(Sales[Quantity])</f>
        <v>1.9277860774635999E-3</v>
      </c>
    </row>
    <row r="997" spans="1:10">
      <c r="A997" t="s">
        <v>203</v>
      </c>
      <c r="B997" t="s">
        <v>213</v>
      </c>
      <c r="C997" t="s">
        <v>9</v>
      </c>
      <c r="D997">
        <v>2019</v>
      </c>
      <c r="E997">
        <v>1004</v>
      </c>
      <c r="F997">
        <v>3492</v>
      </c>
      <c r="G997">
        <v>1219</v>
      </c>
      <c r="H997">
        <f>Sales[[#This Row],[Turnover]]-Sales[[#This Row],[Cost]]</f>
        <v>2273</v>
      </c>
      <c r="I997" s="45">
        <f>Sales[[#This Row],[Turnover]]*1000/Sales[[#This Row],[Quantity]]</f>
        <v>3478.0876494023905</v>
      </c>
      <c r="J997" s="44">
        <f>Sales[[#This Row],[Quantity]]/SUM(Sales[Quantity])</f>
        <v>1.8225020920653995E-3</v>
      </c>
    </row>
    <row r="998" spans="1:10">
      <c r="A998" t="s">
        <v>203</v>
      </c>
      <c r="B998" t="s">
        <v>213</v>
      </c>
      <c r="C998" t="s">
        <v>8</v>
      </c>
      <c r="D998">
        <v>2019</v>
      </c>
      <c r="E998">
        <v>912</v>
      </c>
      <c r="F998">
        <v>3180</v>
      </c>
      <c r="G998">
        <v>1108</v>
      </c>
      <c r="H998">
        <f>Sales[[#This Row],[Turnover]]-Sales[[#This Row],[Cost]]</f>
        <v>2072</v>
      </c>
      <c r="I998" s="45">
        <f>Sales[[#This Row],[Turnover]]*1000/Sales[[#This Row],[Quantity]]</f>
        <v>3486.8421052631579</v>
      </c>
      <c r="J998" s="44">
        <f>Sales[[#This Row],[Quantity]]/SUM(Sales[Quantity])</f>
        <v>1.655499908330323E-3</v>
      </c>
    </row>
    <row r="999" spans="1:10">
      <c r="A999" t="s">
        <v>203</v>
      </c>
      <c r="B999" t="s">
        <v>213</v>
      </c>
      <c r="C999" t="s">
        <v>7</v>
      </c>
      <c r="D999">
        <v>2019</v>
      </c>
      <c r="E999">
        <v>792</v>
      </c>
      <c r="F999">
        <v>2790</v>
      </c>
      <c r="G999">
        <v>961</v>
      </c>
      <c r="H999">
        <f>Sales[[#This Row],[Turnover]]-Sales[[#This Row],[Cost]]</f>
        <v>1829</v>
      </c>
      <c r="I999" s="45">
        <f>Sales[[#This Row],[Turnover]]*1000/Sales[[#This Row],[Quantity]]</f>
        <v>3522.7272727272725</v>
      </c>
      <c r="J999" s="44">
        <f>Sales[[#This Row],[Quantity]]/SUM(Sales[Quantity])</f>
        <v>1.4376709730237016E-3</v>
      </c>
    </row>
    <row r="1000" spans="1:10">
      <c r="A1000" t="s">
        <v>203</v>
      </c>
      <c r="B1000" t="s">
        <v>213</v>
      </c>
      <c r="C1000" t="s">
        <v>6</v>
      </c>
      <c r="D1000">
        <v>2019</v>
      </c>
      <c r="E1000">
        <v>707</v>
      </c>
      <c r="F1000">
        <v>2489</v>
      </c>
      <c r="G1000">
        <v>858</v>
      </c>
      <c r="H1000">
        <f>Sales[[#This Row],[Turnover]]-Sales[[#This Row],[Cost]]</f>
        <v>1631</v>
      </c>
      <c r="I1000" s="45">
        <f>Sales[[#This Row],[Turnover]]*1000/Sales[[#This Row],[Quantity]]</f>
        <v>3520.5091937765205</v>
      </c>
      <c r="J1000" s="44">
        <f>Sales[[#This Row],[Quantity]]/SUM(Sales[Quantity])</f>
        <v>1.2833754771815113E-3</v>
      </c>
    </row>
    <row r="1001" spans="1:10">
      <c r="A1001" t="s">
        <v>205</v>
      </c>
      <c r="B1001" t="s">
        <v>213</v>
      </c>
      <c r="C1001" t="s">
        <v>18</v>
      </c>
      <c r="D1001">
        <v>2019</v>
      </c>
      <c r="E1001">
        <v>1030</v>
      </c>
      <c r="F1001">
        <v>4182</v>
      </c>
      <c r="G1001">
        <v>1473</v>
      </c>
      <c r="H1001">
        <f>Sales[[#This Row],[Turnover]]-Sales[[#This Row],[Cost]]</f>
        <v>2709</v>
      </c>
      <c r="I1001" s="45">
        <f>Sales[[#This Row],[Turnover]]*1000/Sales[[#This Row],[Quantity]]</f>
        <v>4060.1941747572814</v>
      </c>
      <c r="J1001" s="44">
        <f>Sales[[#This Row],[Quantity]]/SUM(Sales[Quantity])</f>
        <v>1.8696983613818341E-3</v>
      </c>
    </row>
    <row r="1002" spans="1:10">
      <c r="A1002" t="s">
        <v>205</v>
      </c>
      <c r="B1002" t="s">
        <v>213</v>
      </c>
      <c r="C1002" t="s">
        <v>16</v>
      </c>
      <c r="D1002">
        <v>2019</v>
      </c>
      <c r="E1002">
        <v>913</v>
      </c>
      <c r="F1002">
        <v>3713</v>
      </c>
      <c r="G1002">
        <v>1306</v>
      </c>
      <c r="H1002">
        <f>Sales[[#This Row],[Turnover]]-Sales[[#This Row],[Cost]]</f>
        <v>2407</v>
      </c>
      <c r="I1002" s="45">
        <f>Sales[[#This Row],[Turnover]]*1000/Sales[[#This Row],[Quantity]]</f>
        <v>4066.8127053669223</v>
      </c>
      <c r="J1002" s="44">
        <f>Sales[[#This Row],[Quantity]]/SUM(Sales[Quantity])</f>
        <v>1.6573151494578783E-3</v>
      </c>
    </row>
    <row r="1003" spans="1:10">
      <c r="A1003" t="s">
        <v>205</v>
      </c>
      <c r="B1003" t="s">
        <v>213</v>
      </c>
      <c r="C1003" t="s">
        <v>14</v>
      </c>
      <c r="D1003">
        <v>2019</v>
      </c>
      <c r="E1003">
        <v>1070</v>
      </c>
      <c r="F1003">
        <v>4410</v>
      </c>
      <c r="G1003">
        <v>1531</v>
      </c>
      <c r="H1003">
        <f>Sales[[#This Row],[Turnover]]-Sales[[#This Row],[Cost]]</f>
        <v>2879</v>
      </c>
      <c r="I1003" s="45">
        <f>Sales[[#This Row],[Turnover]]*1000/Sales[[#This Row],[Quantity]]</f>
        <v>4121.4953271028035</v>
      </c>
      <c r="J1003" s="44">
        <f>Sales[[#This Row],[Quantity]]/SUM(Sales[Quantity])</f>
        <v>1.9423080064840414E-3</v>
      </c>
    </row>
    <row r="1004" spans="1:10">
      <c r="A1004" t="s">
        <v>205</v>
      </c>
      <c r="B1004" t="s">
        <v>213</v>
      </c>
      <c r="C1004" t="s">
        <v>13</v>
      </c>
      <c r="D1004">
        <v>2019</v>
      </c>
      <c r="E1004">
        <v>934</v>
      </c>
      <c r="F1004">
        <v>3813</v>
      </c>
      <c r="G1004">
        <v>1336</v>
      </c>
      <c r="H1004">
        <f>Sales[[#This Row],[Turnover]]-Sales[[#This Row],[Cost]]</f>
        <v>2477</v>
      </c>
      <c r="I1004" s="45">
        <f>Sales[[#This Row],[Turnover]]*1000/Sales[[#This Row],[Quantity]]</f>
        <v>4082.4411134903639</v>
      </c>
      <c r="J1004" s="44">
        <f>Sales[[#This Row],[Quantity]]/SUM(Sales[Quantity])</f>
        <v>1.695435213136537E-3</v>
      </c>
    </row>
    <row r="1005" spans="1:10">
      <c r="A1005" t="s">
        <v>205</v>
      </c>
      <c r="B1005" t="s">
        <v>213</v>
      </c>
      <c r="C1005" t="s">
        <v>11</v>
      </c>
      <c r="D1005">
        <v>2019</v>
      </c>
      <c r="E1005">
        <v>945</v>
      </c>
      <c r="F1005">
        <v>3897</v>
      </c>
      <c r="G1005">
        <v>1352</v>
      </c>
      <c r="H1005">
        <f>Sales[[#This Row],[Turnover]]-Sales[[#This Row],[Cost]]</f>
        <v>2545</v>
      </c>
      <c r="I1005" s="45">
        <f>Sales[[#This Row],[Turnover]]*1000/Sales[[#This Row],[Quantity]]</f>
        <v>4123.8095238095239</v>
      </c>
      <c r="J1005" s="44">
        <f>Sales[[#This Row],[Quantity]]/SUM(Sales[Quantity])</f>
        <v>1.7154028655396441E-3</v>
      </c>
    </row>
    <row r="1006" spans="1:10">
      <c r="A1006" t="s">
        <v>205</v>
      </c>
      <c r="B1006" t="s">
        <v>213</v>
      </c>
      <c r="C1006" t="s">
        <v>10</v>
      </c>
      <c r="D1006">
        <v>2019</v>
      </c>
      <c r="E1006">
        <v>987</v>
      </c>
      <c r="F1006">
        <v>4009</v>
      </c>
      <c r="G1006">
        <v>1412</v>
      </c>
      <c r="H1006">
        <f>Sales[[#This Row],[Turnover]]-Sales[[#This Row],[Cost]]</f>
        <v>2597</v>
      </c>
      <c r="I1006" s="45">
        <f>Sales[[#This Row],[Turnover]]*1000/Sales[[#This Row],[Quantity]]</f>
        <v>4061.8034447821683</v>
      </c>
      <c r="J1006" s="44">
        <f>Sales[[#This Row],[Quantity]]/SUM(Sales[Quantity])</f>
        <v>1.7916429928969615E-3</v>
      </c>
    </row>
    <row r="1007" spans="1:10">
      <c r="A1007" t="s">
        <v>205</v>
      </c>
      <c r="B1007" t="s">
        <v>213</v>
      </c>
      <c r="C1007" t="s">
        <v>9</v>
      </c>
      <c r="D1007">
        <v>2019</v>
      </c>
      <c r="E1007">
        <v>879</v>
      </c>
      <c r="F1007">
        <v>3569</v>
      </c>
      <c r="G1007">
        <v>1257</v>
      </c>
      <c r="H1007">
        <f>Sales[[#This Row],[Turnover]]-Sales[[#This Row],[Cost]]</f>
        <v>2312</v>
      </c>
      <c r="I1007" s="45">
        <f>Sales[[#This Row],[Turnover]]*1000/Sales[[#This Row],[Quantity]]</f>
        <v>4060.2957906712172</v>
      </c>
      <c r="J1007" s="44">
        <f>Sales[[#This Row],[Quantity]]/SUM(Sales[Quantity])</f>
        <v>1.5955969511210022E-3</v>
      </c>
    </row>
    <row r="1008" spans="1:10">
      <c r="A1008" t="s">
        <v>205</v>
      </c>
      <c r="B1008" t="s">
        <v>213</v>
      </c>
      <c r="C1008" t="s">
        <v>8</v>
      </c>
      <c r="D1008">
        <v>2019</v>
      </c>
      <c r="E1008">
        <v>742</v>
      </c>
      <c r="F1008">
        <v>3066</v>
      </c>
      <c r="G1008">
        <v>1062</v>
      </c>
      <c r="H1008">
        <f>Sales[[#This Row],[Turnover]]-Sales[[#This Row],[Cost]]</f>
        <v>2004</v>
      </c>
      <c r="I1008" s="45">
        <f>Sales[[#This Row],[Turnover]]*1000/Sales[[#This Row],[Quantity]]</f>
        <v>4132.0754716981128</v>
      </c>
      <c r="J1008" s="44">
        <f>Sales[[#This Row],[Quantity]]/SUM(Sales[Quantity])</f>
        <v>1.3469089166459427E-3</v>
      </c>
    </row>
    <row r="1009" spans="1:10">
      <c r="A1009" t="s">
        <v>205</v>
      </c>
      <c r="B1009" t="s">
        <v>213</v>
      </c>
      <c r="C1009" t="s">
        <v>7</v>
      </c>
      <c r="D1009">
        <v>2019</v>
      </c>
      <c r="E1009">
        <v>825</v>
      </c>
      <c r="F1009">
        <v>3397</v>
      </c>
      <c r="G1009">
        <v>1180</v>
      </c>
      <c r="H1009">
        <f>Sales[[#This Row],[Turnover]]-Sales[[#This Row],[Cost]]</f>
        <v>2217</v>
      </c>
      <c r="I1009" s="45">
        <f>Sales[[#This Row],[Turnover]]*1000/Sales[[#This Row],[Quantity]]</f>
        <v>4117.575757575758</v>
      </c>
      <c r="J1009" s="44">
        <f>Sales[[#This Row],[Quantity]]/SUM(Sales[Quantity])</f>
        <v>1.4975739302330224E-3</v>
      </c>
    </row>
    <row r="1010" spans="1:10">
      <c r="A1010" t="s">
        <v>205</v>
      </c>
      <c r="B1010" t="s">
        <v>213</v>
      </c>
      <c r="C1010" t="s">
        <v>6</v>
      </c>
      <c r="D1010">
        <v>2019</v>
      </c>
      <c r="E1010">
        <v>867</v>
      </c>
      <c r="F1010">
        <v>3539</v>
      </c>
      <c r="G1010">
        <v>1240</v>
      </c>
      <c r="H1010">
        <f>Sales[[#This Row],[Turnover]]-Sales[[#This Row],[Cost]]</f>
        <v>2299</v>
      </c>
      <c r="I1010" s="45">
        <f>Sales[[#This Row],[Turnover]]*1000/Sales[[#This Row],[Quantity]]</f>
        <v>4081.8915801614762</v>
      </c>
      <c r="J1010" s="44">
        <f>Sales[[#This Row],[Quantity]]/SUM(Sales[Quantity])</f>
        <v>1.57381405759034E-3</v>
      </c>
    </row>
    <row r="1011" spans="1:10">
      <c r="A1011" t="s">
        <v>207</v>
      </c>
      <c r="B1011" t="s">
        <v>213</v>
      </c>
      <c r="C1011" t="s">
        <v>18</v>
      </c>
      <c r="D1011">
        <v>2020</v>
      </c>
      <c r="E1011">
        <v>2012</v>
      </c>
      <c r="F1011">
        <v>1217</v>
      </c>
      <c r="G1011">
        <v>1171</v>
      </c>
      <c r="H1011">
        <f>Sales[[#This Row],[Turnover]]-Sales[[#This Row],[Cost]]</f>
        <v>46</v>
      </c>
      <c r="I1011" s="45">
        <f>Sales[[#This Row],[Turnover]]*1000/Sales[[#This Row],[Quantity]]</f>
        <v>604.87077534791251</v>
      </c>
      <c r="J1011" s="44">
        <f>Sales[[#This Row],[Quantity]]/SUM(Sales[Quantity])</f>
        <v>3.6522651486410197E-3</v>
      </c>
    </row>
    <row r="1012" spans="1:10">
      <c r="A1012" t="s">
        <v>207</v>
      </c>
      <c r="B1012" t="s">
        <v>213</v>
      </c>
      <c r="C1012" t="s">
        <v>16</v>
      </c>
      <c r="D1012">
        <v>2020</v>
      </c>
      <c r="E1012">
        <v>2487</v>
      </c>
      <c r="F1012">
        <v>1477</v>
      </c>
      <c r="G1012">
        <v>1447</v>
      </c>
      <c r="H1012">
        <f>Sales[[#This Row],[Turnover]]-Sales[[#This Row],[Cost]]</f>
        <v>30</v>
      </c>
      <c r="I1012" s="45">
        <f>Sales[[#This Row],[Turnover]]*1000/Sales[[#This Row],[Quantity]]</f>
        <v>593.88821873743461</v>
      </c>
      <c r="J1012" s="44">
        <f>Sales[[#This Row],[Quantity]]/SUM(Sales[Quantity])</f>
        <v>4.5145046842297301E-3</v>
      </c>
    </row>
    <row r="1013" spans="1:10">
      <c r="A1013" t="s">
        <v>207</v>
      </c>
      <c r="B1013" t="s">
        <v>213</v>
      </c>
      <c r="C1013" t="s">
        <v>14</v>
      </c>
      <c r="D1013">
        <v>2020</v>
      </c>
      <c r="E1013">
        <v>2222</v>
      </c>
      <c r="F1013">
        <v>1340</v>
      </c>
      <c r="G1013">
        <v>1293</v>
      </c>
      <c r="H1013">
        <f>Sales[[#This Row],[Turnover]]-Sales[[#This Row],[Cost]]</f>
        <v>47</v>
      </c>
      <c r="I1013" s="45">
        <f>Sales[[#This Row],[Turnover]]*1000/Sales[[#This Row],[Quantity]]</f>
        <v>603.0603060306031</v>
      </c>
      <c r="J1013" s="44">
        <f>Sales[[#This Row],[Quantity]]/SUM(Sales[Quantity])</f>
        <v>4.0334657854276075E-3</v>
      </c>
    </row>
    <row r="1014" spans="1:10">
      <c r="A1014" t="s">
        <v>207</v>
      </c>
      <c r="B1014" t="s">
        <v>213</v>
      </c>
      <c r="C1014" t="s">
        <v>13</v>
      </c>
      <c r="D1014">
        <v>2020</v>
      </c>
      <c r="E1014">
        <v>1967</v>
      </c>
      <c r="F1014">
        <v>1180</v>
      </c>
      <c r="G1014">
        <v>1145</v>
      </c>
      <c r="H1014">
        <f>Sales[[#This Row],[Turnover]]-Sales[[#This Row],[Cost]]</f>
        <v>35</v>
      </c>
      <c r="I1014" s="45">
        <f>Sales[[#This Row],[Turnover]]*1000/Sales[[#This Row],[Quantity]]</f>
        <v>599.89832231825119</v>
      </c>
      <c r="J1014" s="44">
        <f>Sales[[#This Row],[Quantity]]/SUM(Sales[Quantity])</f>
        <v>3.5705792979010367E-3</v>
      </c>
    </row>
    <row r="1015" spans="1:10">
      <c r="A1015" t="s">
        <v>207</v>
      </c>
      <c r="B1015" t="s">
        <v>213</v>
      </c>
      <c r="C1015" t="s">
        <v>11</v>
      </c>
      <c r="D1015">
        <v>2020</v>
      </c>
      <c r="E1015">
        <v>1665</v>
      </c>
      <c r="F1015">
        <v>999</v>
      </c>
      <c r="G1015">
        <v>969</v>
      </c>
      <c r="H1015">
        <f>Sales[[#This Row],[Turnover]]-Sales[[#This Row],[Cost]]</f>
        <v>30</v>
      </c>
      <c r="I1015" s="45">
        <f>Sales[[#This Row],[Turnover]]*1000/Sales[[#This Row],[Quantity]]</f>
        <v>600</v>
      </c>
      <c r="J1015" s="44">
        <f>Sales[[#This Row],[Quantity]]/SUM(Sales[Quantity])</f>
        <v>3.0223764773793728E-3</v>
      </c>
    </row>
    <row r="1016" spans="1:10">
      <c r="A1016" t="s">
        <v>207</v>
      </c>
      <c r="B1016" t="s">
        <v>213</v>
      </c>
      <c r="C1016" t="s">
        <v>10</v>
      </c>
      <c r="D1016">
        <v>2020</v>
      </c>
      <c r="E1016">
        <v>1673</v>
      </c>
      <c r="F1016">
        <v>1002</v>
      </c>
      <c r="G1016">
        <v>974</v>
      </c>
      <c r="H1016">
        <f>Sales[[#This Row],[Turnover]]-Sales[[#This Row],[Cost]]</f>
        <v>28</v>
      </c>
      <c r="I1016" s="45">
        <f>Sales[[#This Row],[Turnover]]*1000/Sales[[#This Row],[Quantity]]</f>
        <v>598.92408846383739</v>
      </c>
      <c r="J1016" s="44">
        <f>Sales[[#This Row],[Quantity]]/SUM(Sales[Quantity])</f>
        <v>3.0368984063998141E-3</v>
      </c>
    </row>
    <row r="1017" spans="1:10">
      <c r="A1017" t="s">
        <v>207</v>
      </c>
      <c r="B1017" t="s">
        <v>213</v>
      </c>
      <c r="C1017" t="s">
        <v>9</v>
      </c>
      <c r="D1017">
        <v>2020</v>
      </c>
      <c r="E1017">
        <v>1740</v>
      </c>
      <c r="F1017">
        <v>1046</v>
      </c>
      <c r="G1017">
        <v>1013</v>
      </c>
      <c r="H1017">
        <f>Sales[[#This Row],[Turnover]]-Sales[[#This Row],[Cost]]</f>
        <v>33</v>
      </c>
      <c r="I1017" s="45">
        <f>Sales[[#This Row],[Turnover]]*1000/Sales[[#This Row],[Quantity]]</f>
        <v>601.14942528735628</v>
      </c>
      <c r="J1017" s="44">
        <f>Sales[[#This Row],[Quantity]]/SUM(Sales[Quantity])</f>
        <v>3.1585195619460112E-3</v>
      </c>
    </row>
    <row r="1018" spans="1:10">
      <c r="A1018" t="s">
        <v>207</v>
      </c>
      <c r="B1018" t="s">
        <v>213</v>
      </c>
      <c r="C1018" t="s">
        <v>8</v>
      </c>
      <c r="D1018">
        <v>2020</v>
      </c>
      <c r="E1018">
        <v>1916</v>
      </c>
      <c r="F1018">
        <v>1153</v>
      </c>
      <c r="G1018">
        <v>1115</v>
      </c>
      <c r="H1018">
        <f>Sales[[#This Row],[Turnover]]-Sales[[#This Row],[Cost]]</f>
        <v>38</v>
      </c>
      <c r="I1018" s="45">
        <f>Sales[[#This Row],[Turnover]]*1000/Sales[[#This Row],[Quantity]]</f>
        <v>601.7745302713987</v>
      </c>
      <c r="J1018" s="44">
        <f>Sales[[#This Row],[Quantity]]/SUM(Sales[Quantity])</f>
        <v>3.4780020003957225E-3</v>
      </c>
    </row>
    <row r="1019" spans="1:10">
      <c r="A1019" t="s">
        <v>207</v>
      </c>
      <c r="B1019" t="s">
        <v>213</v>
      </c>
      <c r="C1019" t="s">
        <v>7</v>
      </c>
      <c r="D1019">
        <v>2020</v>
      </c>
      <c r="E1019">
        <v>1775</v>
      </c>
      <c r="F1019">
        <v>1059</v>
      </c>
      <c r="G1019">
        <v>1033</v>
      </c>
      <c r="H1019">
        <f>Sales[[#This Row],[Turnover]]-Sales[[#This Row],[Cost]]</f>
        <v>26</v>
      </c>
      <c r="I1019" s="45">
        <f>Sales[[#This Row],[Turnover]]*1000/Sales[[#This Row],[Quantity]]</f>
        <v>596.61971830985919</v>
      </c>
      <c r="J1019" s="44">
        <f>Sales[[#This Row],[Quantity]]/SUM(Sales[Quantity])</f>
        <v>3.2220530014104424E-3</v>
      </c>
    </row>
    <row r="1020" spans="1:10">
      <c r="A1020" t="s">
        <v>207</v>
      </c>
      <c r="B1020" t="s">
        <v>213</v>
      </c>
      <c r="C1020" t="s">
        <v>6</v>
      </c>
      <c r="D1020">
        <v>2020</v>
      </c>
      <c r="E1020">
        <v>1371</v>
      </c>
      <c r="F1020">
        <v>816</v>
      </c>
      <c r="G1020">
        <v>798</v>
      </c>
      <c r="H1020">
        <f>Sales[[#This Row],[Turnover]]-Sales[[#This Row],[Cost]]</f>
        <v>18</v>
      </c>
      <c r="I1020" s="45">
        <f>Sales[[#This Row],[Turnover]]*1000/Sales[[#This Row],[Quantity]]</f>
        <v>595.18599562363238</v>
      </c>
      <c r="J1020" s="44">
        <f>Sales[[#This Row],[Quantity]]/SUM(Sales[Quantity])</f>
        <v>2.4886955858781502E-3</v>
      </c>
    </row>
    <row r="1021" spans="1:10">
      <c r="A1021" t="s">
        <v>207</v>
      </c>
      <c r="B1021" t="s">
        <v>213</v>
      </c>
      <c r="C1021" t="s">
        <v>5</v>
      </c>
      <c r="D1021">
        <v>2020</v>
      </c>
      <c r="E1021">
        <v>1612</v>
      </c>
      <c r="F1021">
        <v>974</v>
      </c>
      <c r="G1021">
        <v>938</v>
      </c>
      <c r="H1021">
        <f>Sales[[#This Row],[Turnover]]-Sales[[#This Row],[Cost]]</f>
        <v>36</v>
      </c>
      <c r="I1021" s="45">
        <f>Sales[[#This Row],[Turnover]]*1000/Sales[[#This Row],[Quantity]]</f>
        <v>604.21836228287839</v>
      </c>
      <c r="J1021" s="44">
        <f>Sales[[#This Row],[Quantity]]/SUM(Sales[Quantity])</f>
        <v>2.9261686976189481E-3</v>
      </c>
    </row>
    <row r="1022" spans="1:10">
      <c r="A1022" t="s">
        <v>207</v>
      </c>
      <c r="B1022" t="s">
        <v>213</v>
      </c>
      <c r="C1022" t="s">
        <v>4</v>
      </c>
      <c r="D1022">
        <v>2020</v>
      </c>
      <c r="E1022">
        <v>1208</v>
      </c>
      <c r="F1022">
        <v>728</v>
      </c>
      <c r="G1022">
        <v>703</v>
      </c>
      <c r="H1022">
        <f>Sales[[#This Row],[Turnover]]-Sales[[#This Row],[Cost]]</f>
        <v>25</v>
      </c>
      <c r="I1022" s="45">
        <f>Sales[[#This Row],[Turnover]]*1000/Sales[[#This Row],[Quantity]]</f>
        <v>602.64900662251659</v>
      </c>
      <c r="J1022" s="44">
        <f>Sales[[#This Row],[Quantity]]/SUM(Sales[Quantity])</f>
        <v>2.1928112820866559E-3</v>
      </c>
    </row>
    <row r="1023" spans="1:10">
      <c r="A1023" t="s">
        <v>206</v>
      </c>
      <c r="B1023" t="s">
        <v>213</v>
      </c>
      <c r="C1023" t="s">
        <v>18</v>
      </c>
      <c r="D1023">
        <v>2020</v>
      </c>
      <c r="E1023">
        <v>1629</v>
      </c>
      <c r="F1023">
        <v>1146</v>
      </c>
      <c r="G1023">
        <v>980</v>
      </c>
      <c r="H1023">
        <f>Sales[[#This Row],[Turnover]]-Sales[[#This Row],[Cost]]</f>
        <v>166</v>
      </c>
      <c r="I1023" s="45">
        <f>Sales[[#This Row],[Turnover]]*1000/Sales[[#This Row],[Quantity]]</f>
        <v>703.49907918968688</v>
      </c>
      <c r="J1023" s="44">
        <f>Sales[[#This Row],[Quantity]]/SUM(Sales[Quantity])</f>
        <v>2.9570277967873862E-3</v>
      </c>
    </row>
    <row r="1024" spans="1:10">
      <c r="A1024" t="s">
        <v>206</v>
      </c>
      <c r="B1024" t="s">
        <v>213</v>
      </c>
      <c r="C1024" t="s">
        <v>16</v>
      </c>
      <c r="D1024">
        <v>2020</v>
      </c>
      <c r="E1024">
        <v>1829</v>
      </c>
      <c r="F1024">
        <v>1271</v>
      </c>
      <c r="G1024">
        <v>1101</v>
      </c>
      <c r="H1024">
        <f>Sales[[#This Row],[Turnover]]-Sales[[#This Row],[Cost]]</f>
        <v>170</v>
      </c>
      <c r="I1024" s="45">
        <f>Sales[[#This Row],[Turnover]]*1000/Sales[[#This Row],[Quantity]]</f>
        <v>694.91525423728808</v>
      </c>
      <c r="J1024" s="44">
        <f>Sales[[#This Row],[Quantity]]/SUM(Sales[Quantity])</f>
        <v>3.3200760222984222E-3</v>
      </c>
    </row>
    <row r="1025" spans="1:10">
      <c r="A1025" t="s">
        <v>206</v>
      </c>
      <c r="B1025" t="s">
        <v>213</v>
      </c>
      <c r="C1025" t="s">
        <v>14</v>
      </c>
      <c r="D1025">
        <v>2020</v>
      </c>
      <c r="E1025">
        <v>1684</v>
      </c>
      <c r="F1025">
        <v>1179</v>
      </c>
      <c r="G1025">
        <v>1014</v>
      </c>
      <c r="H1025">
        <f>Sales[[#This Row],[Turnover]]-Sales[[#This Row],[Cost]]</f>
        <v>165</v>
      </c>
      <c r="I1025" s="45">
        <f>Sales[[#This Row],[Turnover]]*1000/Sales[[#This Row],[Quantity]]</f>
        <v>700.11876484560571</v>
      </c>
      <c r="J1025" s="44">
        <f>Sales[[#This Row],[Quantity]]/SUM(Sales[Quantity])</f>
        <v>3.056866058802921E-3</v>
      </c>
    </row>
    <row r="1026" spans="1:10">
      <c r="A1026" t="s">
        <v>206</v>
      </c>
      <c r="B1026" t="s">
        <v>213</v>
      </c>
      <c r="C1026" t="s">
        <v>13</v>
      </c>
      <c r="D1026">
        <v>2020</v>
      </c>
      <c r="E1026">
        <v>1701</v>
      </c>
      <c r="F1026">
        <v>1189</v>
      </c>
      <c r="G1026">
        <v>1024</v>
      </c>
      <c r="H1026">
        <f>Sales[[#This Row],[Turnover]]-Sales[[#This Row],[Cost]]</f>
        <v>165</v>
      </c>
      <c r="I1026" s="45">
        <f>Sales[[#This Row],[Turnover]]*1000/Sales[[#This Row],[Quantity]]</f>
        <v>699.00058788947683</v>
      </c>
      <c r="J1026" s="44">
        <f>Sales[[#This Row],[Quantity]]/SUM(Sales[Quantity])</f>
        <v>3.087725157971359E-3</v>
      </c>
    </row>
    <row r="1027" spans="1:10">
      <c r="A1027" t="s">
        <v>206</v>
      </c>
      <c r="B1027" t="s">
        <v>213</v>
      </c>
      <c r="C1027" t="s">
        <v>11</v>
      </c>
      <c r="D1027">
        <v>2020</v>
      </c>
      <c r="E1027">
        <v>1776</v>
      </c>
      <c r="F1027">
        <v>1238</v>
      </c>
      <c r="G1027">
        <v>1069</v>
      </c>
      <c r="H1027">
        <f>Sales[[#This Row],[Turnover]]-Sales[[#This Row],[Cost]]</f>
        <v>169</v>
      </c>
      <c r="I1027" s="45">
        <f>Sales[[#This Row],[Turnover]]*1000/Sales[[#This Row],[Quantity]]</f>
        <v>697.07207207207205</v>
      </c>
      <c r="J1027" s="44">
        <f>Sales[[#This Row],[Quantity]]/SUM(Sales[Quantity])</f>
        <v>3.2238682425379975E-3</v>
      </c>
    </row>
    <row r="1028" spans="1:10">
      <c r="A1028" t="s">
        <v>206</v>
      </c>
      <c r="B1028" t="s">
        <v>213</v>
      </c>
      <c r="C1028" t="s">
        <v>10</v>
      </c>
      <c r="D1028">
        <v>2020</v>
      </c>
      <c r="E1028">
        <v>1456</v>
      </c>
      <c r="F1028">
        <v>1025</v>
      </c>
      <c r="G1028">
        <v>877</v>
      </c>
      <c r="H1028">
        <f>Sales[[#This Row],[Turnover]]-Sales[[#This Row],[Cost]]</f>
        <v>148</v>
      </c>
      <c r="I1028" s="45">
        <f>Sales[[#This Row],[Turnover]]*1000/Sales[[#This Row],[Quantity]]</f>
        <v>703.9835164835165</v>
      </c>
      <c r="J1028" s="44">
        <f>Sales[[#This Row],[Quantity]]/SUM(Sales[Quantity])</f>
        <v>2.6429910817203405E-3</v>
      </c>
    </row>
    <row r="1029" spans="1:10">
      <c r="A1029" t="s">
        <v>206</v>
      </c>
      <c r="B1029" t="s">
        <v>213</v>
      </c>
      <c r="C1029" t="s">
        <v>9</v>
      </c>
      <c r="D1029">
        <v>2020</v>
      </c>
      <c r="E1029">
        <v>1630</v>
      </c>
      <c r="F1029">
        <v>1133</v>
      </c>
      <c r="G1029">
        <v>981</v>
      </c>
      <c r="H1029">
        <f>Sales[[#This Row],[Turnover]]-Sales[[#This Row],[Cost]]</f>
        <v>152</v>
      </c>
      <c r="I1029" s="45">
        <f>Sales[[#This Row],[Turnover]]*1000/Sales[[#This Row],[Quantity]]</f>
        <v>695.09202453987734</v>
      </c>
      <c r="J1029" s="44">
        <f>Sales[[#This Row],[Quantity]]/SUM(Sales[Quantity])</f>
        <v>2.9588430379149412E-3</v>
      </c>
    </row>
    <row r="1030" spans="1:10">
      <c r="A1030" t="s">
        <v>206</v>
      </c>
      <c r="B1030" t="s">
        <v>213</v>
      </c>
      <c r="C1030" t="s">
        <v>8</v>
      </c>
      <c r="D1030">
        <v>2020</v>
      </c>
      <c r="E1030">
        <v>1548</v>
      </c>
      <c r="F1030">
        <v>1086</v>
      </c>
      <c r="G1030">
        <v>932</v>
      </c>
      <c r="H1030">
        <f>Sales[[#This Row],[Turnover]]-Sales[[#This Row],[Cost]]</f>
        <v>154</v>
      </c>
      <c r="I1030" s="45">
        <f>Sales[[#This Row],[Turnover]]*1000/Sales[[#This Row],[Quantity]]</f>
        <v>701.55038759689921</v>
      </c>
      <c r="J1030" s="44">
        <f>Sales[[#This Row],[Quantity]]/SUM(Sales[Quantity])</f>
        <v>2.809993265455417E-3</v>
      </c>
    </row>
    <row r="1031" spans="1:10">
      <c r="A1031" t="s">
        <v>206</v>
      </c>
      <c r="B1031" t="s">
        <v>213</v>
      </c>
      <c r="C1031" t="s">
        <v>7</v>
      </c>
      <c r="D1031">
        <v>2020</v>
      </c>
      <c r="E1031">
        <v>1591</v>
      </c>
      <c r="F1031">
        <v>1105</v>
      </c>
      <c r="G1031">
        <v>957</v>
      </c>
      <c r="H1031">
        <f>Sales[[#This Row],[Turnover]]-Sales[[#This Row],[Cost]]</f>
        <v>148</v>
      </c>
      <c r="I1031" s="45">
        <f>Sales[[#This Row],[Turnover]]*1000/Sales[[#This Row],[Quantity]]</f>
        <v>694.53174104336892</v>
      </c>
      <c r="J1031" s="44">
        <f>Sales[[#This Row],[Quantity]]/SUM(Sales[Quantity])</f>
        <v>2.8880486339402894E-3</v>
      </c>
    </row>
    <row r="1032" spans="1:10">
      <c r="A1032" t="s">
        <v>206</v>
      </c>
      <c r="B1032" t="s">
        <v>213</v>
      </c>
      <c r="C1032" t="s">
        <v>6</v>
      </c>
      <c r="D1032">
        <v>2020</v>
      </c>
      <c r="E1032">
        <v>1948</v>
      </c>
      <c r="F1032">
        <v>1360</v>
      </c>
      <c r="G1032">
        <v>1173</v>
      </c>
      <c r="H1032">
        <f>Sales[[#This Row],[Turnover]]-Sales[[#This Row],[Cost]]</f>
        <v>187</v>
      </c>
      <c r="I1032" s="45">
        <f>Sales[[#This Row],[Turnover]]*1000/Sales[[#This Row],[Quantity]]</f>
        <v>698.15195071868584</v>
      </c>
      <c r="J1032" s="44">
        <f>Sales[[#This Row],[Quantity]]/SUM(Sales[Quantity])</f>
        <v>3.5360897164774881E-3</v>
      </c>
    </row>
    <row r="1033" spans="1:10">
      <c r="A1033" t="s">
        <v>206</v>
      </c>
      <c r="B1033" t="s">
        <v>213</v>
      </c>
      <c r="C1033" t="s">
        <v>5</v>
      </c>
      <c r="D1033">
        <v>2020</v>
      </c>
      <c r="E1033">
        <v>1683</v>
      </c>
      <c r="F1033">
        <v>1185</v>
      </c>
      <c r="G1033">
        <v>1013</v>
      </c>
      <c r="H1033">
        <f>Sales[[#This Row],[Turnover]]-Sales[[#This Row],[Cost]]</f>
        <v>172</v>
      </c>
      <c r="I1033" s="45">
        <f>Sales[[#This Row],[Turnover]]*1000/Sales[[#This Row],[Quantity]]</f>
        <v>704.09982174688059</v>
      </c>
      <c r="J1033" s="44">
        <f>Sales[[#This Row],[Quantity]]/SUM(Sales[Quantity])</f>
        <v>3.0550508176753659E-3</v>
      </c>
    </row>
    <row r="1034" spans="1:10">
      <c r="A1034" t="s">
        <v>206</v>
      </c>
      <c r="B1034" t="s">
        <v>213</v>
      </c>
      <c r="C1034" t="s">
        <v>4</v>
      </c>
      <c r="D1034">
        <v>2020</v>
      </c>
      <c r="E1034">
        <v>1728</v>
      </c>
      <c r="F1034">
        <v>1220</v>
      </c>
      <c r="G1034">
        <v>1040</v>
      </c>
      <c r="H1034">
        <f>Sales[[#This Row],[Turnover]]-Sales[[#This Row],[Cost]]</f>
        <v>180</v>
      </c>
      <c r="I1034" s="45">
        <f>Sales[[#This Row],[Turnover]]*1000/Sales[[#This Row],[Quantity]]</f>
        <v>706.01851851851848</v>
      </c>
      <c r="J1034" s="44">
        <f>Sales[[#This Row],[Quantity]]/SUM(Sales[Quantity])</f>
        <v>3.1367366684153489E-3</v>
      </c>
    </row>
    <row r="1035" spans="1:10">
      <c r="A1035" t="s">
        <v>205</v>
      </c>
      <c r="B1035" t="s">
        <v>213</v>
      </c>
      <c r="C1035" t="s">
        <v>18</v>
      </c>
      <c r="D1035">
        <v>2020</v>
      </c>
      <c r="E1035">
        <v>516</v>
      </c>
      <c r="F1035">
        <v>4656</v>
      </c>
      <c r="G1035">
        <v>1668</v>
      </c>
      <c r="H1035">
        <f>Sales[[#This Row],[Turnover]]-Sales[[#This Row],[Cost]]</f>
        <v>2988</v>
      </c>
      <c r="I1035" s="45">
        <f>Sales[[#This Row],[Turnover]]*1000/Sales[[#This Row],[Quantity]]</f>
        <v>9023.2558139534885</v>
      </c>
      <c r="J1035" s="44">
        <f>Sales[[#This Row],[Quantity]]/SUM(Sales[Quantity])</f>
        <v>9.3666442181847222E-4</v>
      </c>
    </row>
    <row r="1036" spans="1:10">
      <c r="A1036" t="s">
        <v>205</v>
      </c>
      <c r="B1036" t="s">
        <v>213</v>
      </c>
      <c r="C1036" t="s">
        <v>16</v>
      </c>
      <c r="D1036">
        <v>2020</v>
      </c>
      <c r="E1036">
        <v>657</v>
      </c>
      <c r="F1036">
        <v>5942</v>
      </c>
      <c r="G1036">
        <v>2123</v>
      </c>
      <c r="H1036">
        <f>Sales[[#This Row],[Turnover]]-Sales[[#This Row],[Cost]]</f>
        <v>3819</v>
      </c>
      <c r="I1036" s="45">
        <f>Sales[[#This Row],[Turnover]]*1000/Sales[[#This Row],[Quantity]]</f>
        <v>9044.1400304414001</v>
      </c>
      <c r="J1036" s="44">
        <f>Sales[[#This Row],[Quantity]]/SUM(Sales[Quantity])</f>
        <v>1.1926134208037524E-3</v>
      </c>
    </row>
    <row r="1037" spans="1:10">
      <c r="A1037" t="s">
        <v>205</v>
      </c>
      <c r="B1037" t="s">
        <v>213</v>
      </c>
      <c r="C1037" t="s">
        <v>14</v>
      </c>
      <c r="D1037">
        <v>2020</v>
      </c>
      <c r="E1037">
        <v>690</v>
      </c>
      <c r="F1037">
        <v>6223</v>
      </c>
      <c r="G1037">
        <v>2230</v>
      </c>
      <c r="H1037">
        <f>Sales[[#This Row],[Turnover]]-Sales[[#This Row],[Cost]]</f>
        <v>3993</v>
      </c>
      <c r="I1037" s="45">
        <f>Sales[[#This Row],[Turnover]]*1000/Sales[[#This Row],[Quantity]]</f>
        <v>9018.8405797101441</v>
      </c>
      <c r="J1037" s="44">
        <f>Sales[[#This Row],[Quantity]]/SUM(Sales[Quantity])</f>
        <v>1.2525163780130733E-3</v>
      </c>
    </row>
    <row r="1038" spans="1:10">
      <c r="A1038" t="s">
        <v>205</v>
      </c>
      <c r="B1038" t="s">
        <v>213</v>
      </c>
      <c r="C1038" t="s">
        <v>13</v>
      </c>
      <c r="D1038">
        <v>2020</v>
      </c>
      <c r="E1038">
        <v>736</v>
      </c>
      <c r="F1038">
        <v>5883</v>
      </c>
      <c r="G1038">
        <v>2379</v>
      </c>
      <c r="H1038">
        <f>Sales[[#This Row],[Turnover]]-Sales[[#This Row],[Cost]]</f>
        <v>3504</v>
      </c>
      <c r="I1038" s="45">
        <f>Sales[[#This Row],[Turnover]]*1000/Sales[[#This Row],[Quantity]]</f>
        <v>7993.20652173913</v>
      </c>
      <c r="J1038" s="44">
        <f>Sales[[#This Row],[Quantity]]/SUM(Sales[Quantity])</f>
        <v>1.3360174698806115E-3</v>
      </c>
    </row>
    <row r="1039" spans="1:10">
      <c r="A1039" t="s">
        <v>205</v>
      </c>
      <c r="B1039" t="s">
        <v>213</v>
      </c>
      <c r="C1039" t="s">
        <v>11</v>
      </c>
      <c r="D1039">
        <v>2020</v>
      </c>
      <c r="E1039">
        <v>747</v>
      </c>
      <c r="F1039">
        <v>6007</v>
      </c>
      <c r="G1039">
        <v>2413</v>
      </c>
      <c r="H1039">
        <f>Sales[[#This Row],[Turnover]]-Sales[[#This Row],[Cost]]</f>
        <v>3594</v>
      </c>
      <c r="I1039" s="45">
        <f>Sales[[#This Row],[Turnover]]*1000/Sales[[#This Row],[Quantity]]</f>
        <v>8041.4993306559572</v>
      </c>
      <c r="J1039" s="44">
        <f>Sales[[#This Row],[Quantity]]/SUM(Sales[Quantity])</f>
        <v>1.3559851222837186E-3</v>
      </c>
    </row>
    <row r="1040" spans="1:10">
      <c r="A1040" t="s">
        <v>205</v>
      </c>
      <c r="B1040" t="s">
        <v>213</v>
      </c>
      <c r="C1040" t="s">
        <v>10</v>
      </c>
      <c r="D1040">
        <v>2020</v>
      </c>
      <c r="E1040">
        <v>873</v>
      </c>
      <c r="F1040">
        <v>7015</v>
      </c>
      <c r="G1040">
        <v>2820</v>
      </c>
      <c r="H1040">
        <f>Sales[[#This Row],[Turnover]]-Sales[[#This Row],[Cost]]</f>
        <v>4195</v>
      </c>
      <c r="I1040" s="45">
        <f>Sales[[#This Row],[Turnover]]*1000/Sales[[#This Row],[Quantity]]</f>
        <v>8035.5097365406646</v>
      </c>
      <c r="J1040" s="44">
        <f>Sales[[#This Row],[Quantity]]/SUM(Sales[Quantity])</f>
        <v>1.584705504355671E-3</v>
      </c>
    </row>
    <row r="1041" spans="1:10">
      <c r="A1041" t="s">
        <v>205</v>
      </c>
      <c r="B1041" t="s">
        <v>213</v>
      </c>
      <c r="C1041" t="s">
        <v>9</v>
      </c>
      <c r="D1041">
        <v>2020</v>
      </c>
      <c r="E1041">
        <v>756</v>
      </c>
      <c r="F1041">
        <v>6019</v>
      </c>
      <c r="G1041">
        <v>2443</v>
      </c>
      <c r="H1041">
        <f>Sales[[#This Row],[Turnover]]-Sales[[#This Row],[Cost]]</f>
        <v>3576</v>
      </c>
      <c r="I1041" s="45">
        <f>Sales[[#This Row],[Turnover]]*1000/Sales[[#This Row],[Quantity]]</f>
        <v>7961.6402116402114</v>
      </c>
      <c r="J1041" s="44">
        <f>Sales[[#This Row],[Quantity]]/SUM(Sales[Quantity])</f>
        <v>1.3723222924317152E-3</v>
      </c>
    </row>
    <row r="1042" spans="1:10">
      <c r="A1042" t="s">
        <v>205</v>
      </c>
      <c r="B1042" t="s">
        <v>213</v>
      </c>
      <c r="C1042" t="s">
        <v>8</v>
      </c>
      <c r="D1042">
        <v>2020</v>
      </c>
      <c r="E1042">
        <v>934</v>
      </c>
      <c r="F1042">
        <v>7483</v>
      </c>
      <c r="G1042">
        <v>3017</v>
      </c>
      <c r="H1042">
        <f>Sales[[#This Row],[Turnover]]-Sales[[#This Row],[Cost]]</f>
        <v>4466</v>
      </c>
      <c r="I1042" s="45">
        <f>Sales[[#This Row],[Turnover]]*1000/Sales[[#This Row],[Quantity]]</f>
        <v>8011.7773019271945</v>
      </c>
      <c r="J1042" s="44">
        <f>Sales[[#This Row],[Quantity]]/SUM(Sales[Quantity])</f>
        <v>1.695435213136537E-3</v>
      </c>
    </row>
    <row r="1043" spans="1:10">
      <c r="A1043" t="s">
        <v>205</v>
      </c>
      <c r="B1043" t="s">
        <v>213</v>
      </c>
      <c r="C1043" t="s">
        <v>7</v>
      </c>
      <c r="D1043">
        <v>2020</v>
      </c>
      <c r="E1043">
        <v>742</v>
      </c>
      <c r="F1043">
        <v>5883</v>
      </c>
      <c r="G1043">
        <v>2398</v>
      </c>
      <c r="H1043">
        <f>Sales[[#This Row],[Turnover]]-Sales[[#This Row],[Cost]]</f>
        <v>3485</v>
      </c>
      <c r="I1043" s="45">
        <f>Sales[[#This Row],[Turnover]]*1000/Sales[[#This Row],[Quantity]]</f>
        <v>7928.5714285714284</v>
      </c>
      <c r="J1043" s="44">
        <f>Sales[[#This Row],[Quantity]]/SUM(Sales[Quantity])</f>
        <v>1.3469089166459427E-3</v>
      </c>
    </row>
    <row r="1044" spans="1:10">
      <c r="A1044" t="s">
        <v>205</v>
      </c>
      <c r="B1044" t="s">
        <v>213</v>
      </c>
      <c r="C1044" t="s">
        <v>6</v>
      </c>
      <c r="D1044">
        <v>2020</v>
      </c>
      <c r="E1044">
        <v>816</v>
      </c>
      <c r="F1044">
        <v>6537</v>
      </c>
      <c r="G1044">
        <v>2635</v>
      </c>
      <c r="H1044">
        <f>Sales[[#This Row],[Turnover]]-Sales[[#This Row],[Cost]]</f>
        <v>3902</v>
      </c>
      <c r="I1044" s="45">
        <f>Sales[[#This Row],[Turnover]]*1000/Sales[[#This Row],[Quantity]]</f>
        <v>8011.0294117647063</v>
      </c>
      <c r="J1044" s="44">
        <f>Sales[[#This Row],[Quantity]]/SUM(Sales[Quantity])</f>
        <v>1.4812367600850259E-3</v>
      </c>
    </row>
    <row r="1045" spans="1:10">
      <c r="A1045" t="s">
        <v>205</v>
      </c>
      <c r="B1045" t="s">
        <v>213</v>
      </c>
      <c r="C1045" t="s">
        <v>5</v>
      </c>
      <c r="D1045">
        <v>2020</v>
      </c>
      <c r="E1045">
        <v>723</v>
      </c>
      <c r="F1045">
        <v>5813</v>
      </c>
      <c r="G1045">
        <v>2336</v>
      </c>
      <c r="H1045">
        <f>Sales[[#This Row],[Turnover]]-Sales[[#This Row],[Cost]]</f>
        <v>3477</v>
      </c>
      <c r="I1045" s="45">
        <f>Sales[[#This Row],[Turnover]]*1000/Sales[[#This Row],[Quantity]]</f>
        <v>8040.1106500691567</v>
      </c>
      <c r="J1045" s="44">
        <f>Sales[[#This Row],[Quantity]]/SUM(Sales[Quantity])</f>
        <v>1.3124193352223943E-3</v>
      </c>
    </row>
    <row r="1046" spans="1:10">
      <c r="A1046" t="s">
        <v>205</v>
      </c>
      <c r="B1046" t="s">
        <v>213</v>
      </c>
      <c r="C1046" t="s">
        <v>4</v>
      </c>
      <c r="D1046">
        <v>2020</v>
      </c>
      <c r="E1046">
        <v>919</v>
      </c>
      <c r="F1046">
        <v>7369</v>
      </c>
      <c r="G1046">
        <v>2969</v>
      </c>
      <c r="H1046">
        <f>Sales[[#This Row],[Turnover]]-Sales[[#This Row],[Cost]]</f>
        <v>4400</v>
      </c>
      <c r="I1046" s="45">
        <f>Sales[[#This Row],[Turnover]]*1000/Sales[[#This Row],[Quantity]]</f>
        <v>8018.4983677910768</v>
      </c>
      <c r="J1046" s="44">
        <f>Sales[[#This Row],[Quantity]]/SUM(Sales[Quantity])</f>
        <v>1.6682065962232092E-3</v>
      </c>
    </row>
    <row r="1047" spans="1:10">
      <c r="A1047" t="s">
        <v>204</v>
      </c>
      <c r="B1047" t="s">
        <v>213</v>
      </c>
      <c r="C1047" t="s">
        <v>16</v>
      </c>
      <c r="D1047">
        <v>2020</v>
      </c>
      <c r="E1047">
        <v>742</v>
      </c>
      <c r="F1047">
        <v>2229</v>
      </c>
      <c r="G1047">
        <v>1144</v>
      </c>
      <c r="H1047">
        <f>Sales[[#This Row],[Turnover]]-Sales[[#This Row],[Cost]]</f>
        <v>1085</v>
      </c>
      <c r="I1047" s="45">
        <f>Sales[[#This Row],[Turnover]]*1000/Sales[[#This Row],[Quantity]]</f>
        <v>3004.0431266846363</v>
      </c>
      <c r="J1047" s="44">
        <f>Sales[[#This Row],[Quantity]]/SUM(Sales[Quantity])</f>
        <v>1.3469089166459427E-3</v>
      </c>
    </row>
    <row r="1048" spans="1:10">
      <c r="A1048" t="s">
        <v>204</v>
      </c>
      <c r="B1048" t="s">
        <v>213</v>
      </c>
      <c r="C1048" t="s">
        <v>14</v>
      </c>
      <c r="D1048">
        <v>2020</v>
      </c>
      <c r="E1048">
        <v>906</v>
      </c>
      <c r="F1048">
        <v>2712</v>
      </c>
      <c r="G1048">
        <v>1398</v>
      </c>
      <c r="H1048">
        <f>Sales[[#This Row],[Turnover]]-Sales[[#This Row],[Cost]]</f>
        <v>1314</v>
      </c>
      <c r="I1048" s="45">
        <f>Sales[[#This Row],[Turnover]]*1000/Sales[[#This Row],[Quantity]]</f>
        <v>2993.3774834437086</v>
      </c>
      <c r="J1048" s="44">
        <f>Sales[[#This Row],[Quantity]]/SUM(Sales[Quantity])</f>
        <v>1.6446084615649921E-3</v>
      </c>
    </row>
    <row r="1049" spans="1:10">
      <c r="A1049" t="s">
        <v>204</v>
      </c>
      <c r="B1049" t="s">
        <v>213</v>
      </c>
      <c r="C1049" t="s">
        <v>13</v>
      </c>
      <c r="D1049">
        <v>2020</v>
      </c>
      <c r="E1049">
        <v>1042</v>
      </c>
      <c r="F1049">
        <v>3097</v>
      </c>
      <c r="G1049">
        <v>1607</v>
      </c>
      <c r="H1049">
        <f>Sales[[#This Row],[Turnover]]-Sales[[#This Row],[Cost]]</f>
        <v>1490</v>
      </c>
      <c r="I1049" s="45">
        <f>Sales[[#This Row],[Turnover]]*1000/Sales[[#This Row],[Quantity]]</f>
        <v>2972.1689059500959</v>
      </c>
      <c r="J1049" s="44">
        <f>Sales[[#This Row],[Quantity]]/SUM(Sales[Quantity])</f>
        <v>1.8914812549124963E-3</v>
      </c>
    </row>
    <row r="1050" spans="1:10">
      <c r="A1050" t="s">
        <v>204</v>
      </c>
      <c r="B1050" t="s">
        <v>213</v>
      </c>
      <c r="C1050" t="s">
        <v>11</v>
      </c>
      <c r="D1050">
        <v>2020</v>
      </c>
      <c r="E1050">
        <v>817</v>
      </c>
      <c r="F1050">
        <v>2434</v>
      </c>
      <c r="G1050">
        <v>1260</v>
      </c>
      <c r="H1050">
        <f>Sales[[#This Row],[Turnover]]-Sales[[#This Row],[Cost]]</f>
        <v>1174</v>
      </c>
      <c r="I1050" s="45">
        <f>Sales[[#This Row],[Turnover]]*1000/Sales[[#This Row],[Quantity]]</f>
        <v>2979.1921664626684</v>
      </c>
      <c r="J1050" s="44">
        <f>Sales[[#This Row],[Quantity]]/SUM(Sales[Quantity])</f>
        <v>1.4830520012125811E-3</v>
      </c>
    </row>
    <row r="1051" spans="1:10">
      <c r="A1051" t="s">
        <v>204</v>
      </c>
      <c r="B1051" t="s">
        <v>213</v>
      </c>
      <c r="C1051" t="s">
        <v>10</v>
      </c>
      <c r="D1051">
        <v>2020</v>
      </c>
      <c r="E1051">
        <v>777</v>
      </c>
      <c r="F1051">
        <v>2309</v>
      </c>
      <c r="G1051">
        <v>1198</v>
      </c>
      <c r="H1051">
        <f>Sales[[#This Row],[Turnover]]-Sales[[#This Row],[Cost]]</f>
        <v>1111</v>
      </c>
      <c r="I1051" s="45">
        <f>Sales[[#This Row],[Turnover]]*1000/Sales[[#This Row],[Quantity]]</f>
        <v>2971.6859716859717</v>
      </c>
      <c r="J1051" s="44">
        <f>Sales[[#This Row],[Quantity]]/SUM(Sales[Quantity])</f>
        <v>1.4104423561103739E-3</v>
      </c>
    </row>
    <row r="1052" spans="1:10">
      <c r="A1052" t="s">
        <v>204</v>
      </c>
      <c r="B1052" t="s">
        <v>213</v>
      </c>
      <c r="C1052" t="s">
        <v>9</v>
      </c>
      <c r="D1052">
        <v>2020</v>
      </c>
      <c r="E1052">
        <v>1243</v>
      </c>
      <c r="F1052">
        <v>3430</v>
      </c>
      <c r="G1052">
        <v>1917</v>
      </c>
      <c r="H1052">
        <f>Sales[[#This Row],[Turnover]]-Sales[[#This Row],[Cost]]</f>
        <v>1513</v>
      </c>
      <c r="I1052" s="45">
        <f>Sales[[#This Row],[Turnover]]*1000/Sales[[#This Row],[Quantity]]</f>
        <v>2759.4529364440868</v>
      </c>
      <c r="J1052" s="44">
        <f>Sales[[#This Row],[Quantity]]/SUM(Sales[Quantity])</f>
        <v>2.2563447215510871E-3</v>
      </c>
    </row>
    <row r="1053" spans="1:10">
      <c r="A1053" t="s">
        <v>204</v>
      </c>
      <c r="B1053" t="s">
        <v>213</v>
      </c>
      <c r="C1053" t="s">
        <v>8</v>
      </c>
      <c r="D1053">
        <v>2020</v>
      </c>
      <c r="E1053">
        <v>1111</v>
      </c>
      <c r="F1053">
        <v>3051</v>
      </c>
      <c r="G1053">
        <v>1713</v>
      </c>
      <c r="H1053">
        <f>Sales[[#This Row],[Turnover]]-Sales[[#This Row],[Cost]]</f>
        <v>1338</v>
      </c>
      <c r="I1053" s="45">
        <f>Sales[[#This Row],[Turnover]]*1000/Sales[[#This Row],[Quantity]]</f>
        <v>2746.174617461746</v>
      </c>
      <c r="J1053" s="44">
        <f>Sales[[#This Row],[Quantity]]/SUM(Sales[Quantity])</f>
        <v>2.0167328927138037E-3</v>
      </c>
    </row>
    <row r="1054" spans="1:10">
      <c r="A1054" t="s">
        <v>204</v>
      </c>
      <c r="B1054" t="s">
        <v>213</v>
      </c>
      <c r="C1054" t="s">
        <v>7</v>
      </c>
      <c r="D1054">
        <v>2020</v>
      </c>
      <c r="E1054">
        <v>1210</v>
      </c>
      <c r="F1054">
        <v>3309</v>
      </c>
      <c r="G1054">
        <v>1865</v>
      </c>
      <c r="H1054">
        <f>Sales[[#This Row],[Turnover]]-Sales[[#This Row],[Cost]]</f>
        <v>1444</v>
      </c>
      <c r="I1054" s="45">
        <f>Sales[[#This Row],[Turnover]]*1000/Sales[[#This Row],[Quantity]]</f>
        <v>2734.7107438016528</v>
      </c>
      <c r="J1054" s="44">
        <f>Sales[[#This Row],[Quantity]]/SUM(Sales[Quantity])</f>
        <v>2.1964417643417665E-3</v>
      </c>
    </row>
    <row r="1055" spans="1:10">
      <c r="A1055" t="s">
        <v>204</v>
      </c>
      <c r="B1055" t="s">
        <v>213</v>
      </c>
      <c r="C1055" t="s">
        <v>6</v>
      </c>
      <c r="D1055">
        <v>2020</v>
      </c>
      <c r="E1055">
        <v>1115</v>
      </c>
      <c r="F1055">
        <v>3060</v>
      </c>
      <c r="G1055">
        <v>1720</v>
      </c>
      <c r="H1055">
        <f>Sales[[#This Row],[Turnover]]-Sales[[#This Row],[Cost]]</f>
        <v>1340</v>
      </c>
      <c r="I1055" s="45">
        <f>Sales[[#This Row],[Turnover]]*1000/Sales[[#This Row],[Quantity]]</f>
        <v>2744.3946188340806</v>
      </c>
      <c r="J1055" s="44">
        <f>Sales[[#This Row],[Quantity]]/SUM(Sales[Quantity])</f>
        <v>2.0239938572240244E-3</v>
      </c>
    </row>
    <row r="1056" spans="1:10">
      <c r="A1056" t="s">
        <v>204</v>
      </c>
      <c r="B1056" t="s">
        <v>213</v>
      </c>
      <c r="C1056" t="s">
        <v>5</v>
      </c>
      <c r="D1056">
        <v>2020</v>
      </c>
      <c r="E1056">
        <v>1035</v>
      </c>
      <c r="F1056">
        <v>2856</v>
      </c>
      <c r="G1056">
        <v>1596</v>
      </c>
      <c r="H1056">
        <f>Sales[[#This Row],[Turnover]]-Sales[[#This Row],[Cost]]</f>
        <v>1260</v>
      </c>
      <c r="I1056" s="45">
        <f>Sales[[#This Row],[Turnover]]*1000/Sales[[#This Row],[Quantity]]</f>
        <v>2759.4202898550725</v>
      </c>
      <c r="J1056" s="44">
        <f>Sales[[#This Row],[Quantity]]/SUM(Sales[Quantity])</f>
        <v>1.87877456701961E-3</v>
      </c>
    </row>
    <row r="1057" spans="1:10">
      <c r="A1057" t="s">
        <v>204</v>
      </c>
      <c r="B1057" t="s">
        <v>213</v>
      </c>
      <c r="C1057" t="s">
        <v>4</v>
      </c>
      <c r="D1057">
        <v>2020</v>
      </c>
      <c r="E1057">
        <v>878</v>
      </c>
      <c r="F1057">
        <v>2413</v>
      </c>
      <c r="G1057">
        <v>1354</v>
      </c>
      <c r="H1057">
        <f>Sales[[#This Row],[Turnover]]-Sales[[#This Row],[Cost]]</f>
        <v>1059</v>
      </c>
      <c r="I1057" s="45">
        <f>Sales[[#This Row],[Turnover]]*1000/Sales[[#This Row],[Quantity]]</f>
        <v>2748.2915717539863</v>
      </c>
      <c r="J1057" s="44">
        <f>Sales[[#This Row],[Quantity]]/SUM(Sales[Quantity])</f>
        <v>1.5937817099934469E-3</v>
      </c>
    </row>
    <row r="1058" spans="1:10">
      <c r="A1058" t="s">
        <v>203</v>
      </c>
      <c r="B1058" t="s">
        <v>213</v>
      </c>
      <c r="C1058" t="s">
        <v>11</v>
      </c>
      <c r="D1058">
        <v>2020</v>
      </c>
      <c r="E1058">
        <v>1491</v>
      </c>
      <c r="F1058">
        <v>4214</v>
      </c>
      <c r="G1058">
        <v>1807</v>
      </c>
      <c r="H1058">
        <f>Sales[[#This Row],[Turnover]]-Sales[[#This Row],[Cost]]</f>
        <v>2407</v>
      </c>
      <c r="I1058" s="45">
        <f>Sales[[#This Row],[Turnover]]*1000/Sales[[#This Row],[Quantity]]</f>
        <v>2826.2910798122066</v>
      </c>
      <c r="J1058" s="44">
        <f>Sales[[#This Row],[Quantity]]/SUM(Sales[Quantity])</f>
        <v>2.7065245211847716E-3</v>
      </c>
    </row>
    <row r="1059" spans="1:10">
      <c r="A1059" t="s">
        <v>203</v>
      </c>
      <c r="B1059" t="s">
        <v>213</v>
      </c>
      <c r="C1059" t="s">
        <v>10</v>
      </c>
      <c r="D1059">
        <v>2020</v>
      </c>
      <c r="E1059">
        <v>1431</v>
      </c>
      <c r="F1059">
        <v>3985</v>
      </c>
      <c r="G1059">
        <v>1735</v>
      </c>
      <c r="H1059">
        <f>Sales[[#This Row],[Turnover]]-Sales[[#This Row],[Cost]]</f>
        <v>2250</v>
      </c>
      <c r="I1059" s="45">
        <f>Sales[[#This Row],[Turnover]]*1000/Sales[[#This Row],[Quantity]]</f>
        <v>2784.7658979734451</v>
      </c>
      <c r="J1059" s="44">
        <f>Sales[[#This Row],[Quantity]]/SUM(Sales[Quantity])</f>
        <v>2.5976100535314607E-3</v>
      </c>
    </row>
    <row r="1060" spans="1:10">
      <c r="A1060" t="s">
        <v>203</v>
      </c>
      <c r="B1060" t="s">
        <v>213</v>
      </c>
      <c r="C1060" t="s">
        <v>9</v>
      </c>
      <c r="D1060">
        <v>2020</v>
      </c>
      <c r="E1060">
        <v>1409</v>
      </c>
      <c r="F1060">
        <v>3983</v>
      </c>
      <c r="G1060">
        <v>1707</v>
      </c>
      <c r="H1060">
        <f>Sales[[#This Row],[Turnover]]-Sales[[#This Row],[Cost]]</f>
        <v>2276</v>
      </c>
      <c r="I1060" s="45">
        <f>Sales[[#This Row],[Turnover]]*1000/Sales[[#This Row],[Quantity]]</f>
        <v>2826.8275372604685</v>
      </c>
      <c r="J1060" s="44">
        <f>Sales[[#This Row],[Quantity]]/SUM(Sales[Quantity])</f>
        <v>2.557674748725247E-3</v>
      </c>
    </row>
    <row r="1061" spans="1:10">
      <c r="A1061" t="s">
        <v>203</v>
      </c>
      <c r="B1061" t="s">
        <v>213</v>
      </c>
      <c r="C1061" t="s">
        <v>8</v>
      </c>
      <c r="D1061">
        <v>2020</v>
      </c>
      <c r="E1061">
        <v>1438</v>
      </c>
      <c r="F1061">
        <v>4023</v>
      </c>
      <c r="G1061">
        <v>1743</v>
      </c>
      <c r="H1061">
        <f>Sales[[#This Row],[Turnover]]-Sales[[#This Row],[Cost]]</f>
        <v>2280</v>
      </c>
      <c r="I1061" s="45">
        <f>Sales[[#This Row],[Turnover]]*1000/Sales[[#This Row],[Quantity]]</f>
        <v>2797.6356050069539</v>
      </c>
      <c r="J1061" s="44">
        <f>Sales[[#This Row],[Quantity]]/SUM(Sales[Quantity])</f>
        <v>2.6103167414243469E-3</v>
      </c>
    </row>
    <row r="1062" spans="1:10">
      <c r="A1062" t="s">
        <v>203</v>
      </c>
      <c r="B1062" t="s">
        <v>213</v>
      </c>
      <c r="C1062" t="s">
        <v>7</v>
      </c>
      <c r="D1062">
        <v>2020</v>
      </c>
      <c r="E1062">
        <v>1351</v>
      </c>
      <c r="F1062">
        <v>3751</v>
      </c>
      <c r="G1062">
        <v>1637</v>
      </c>
      <c r="H1062">
        <f>Sales[[#This Row],[Turnover]]-Sales[[#This Row],[Cost]]</f>
        <v>2114</v>
      </c>
      <c r="I1062" s="45">
        <f>Sales[[#This Row],[Turnover]]*1000/Sales[[#This Row],[Quantity]]</f>
        <v>2776.4618800888229</v>
      </c>
      <c r="J1062" s="44">
        <f>Sales[[#This Row],[Quantity]]/SUM(Sales[Quantity])</f>
        <v>2.4523907633270466E-3</v>
      </c>
    </row>
    <row r="1063" spans="1:10">
      <c r="A1063" t="s">
        <v>203</v>
      </c>
      <c r="B1063" t="s">
        <v>213</v>
      </c>
      <c r="C1063" t="s">
        <v>6</v>
      </c>
      <c r="D1063">
        <v>2020</v>
      </c>
      <c r="E1063">
        <v>1482</v>
      </c>
      <c r="F1063">
        <v>4109</v>
      </c>
      <c r="G1063">
        <v>1796</v>
      </c>
      <c r="H1063">
        <f>Sales[[#This Row],[Turnover]]-Sales[[#This Row],[Cost]]</f>
        <v>2313</v>
      </c>
      <c r="I1063" s="45">
        <f>Sales[[#This Row],[Turnover]]*1000/Sales[[#This Row],[Quantity]]</f>
        <v>2772.6045883940619</v>
      </c>
      <c r="J1063" s="44">
        <f>Sales[[#This Row],[Quantity]]/SUM(Sales[Quantity])</f>
        <v>2.6901873510367749E-3</v>
      </c>
    </row>
    <row r="1064" spans="1:10">
      <c r="A1064" t="s">
        <v>203</v>
      </c>
      <c r="B1064" t="s">
        <v>213</v>
      </c>
      <c r="C1064" t="s">
        <v>5</v>
      </c>
      <c r="D1064">
        <v>2020</v>
      </c>
      <c r="E1064">
        <v>1532</v>
      </c>
      <c r="F1064">
        <v>4301</v>
      </c>
      <c r="G1064">
        <v>1856</v>
      </c>
      <c r="H1064">
        <f>Sales[[#This Row],[Turnover]]-Sales[[#This Row],[Cost]]</f>
        <v>2445</v>
      </c>
      <c r="I1064" s="45">
        <f>Sales[[#This Row],[Turnover]]*1000/Sales[[#This Row],[Quantity]]</f>
        <v>2807.4412532637075</v>
      </c>
      <c r="J1064" s="44">
        <f>Sales[[#This Row],[Quantity]]/SUM(Sales[Quantity])</f>
        <v>2.780949407414534E-3</v>
      </c>
    </row>
    <row r="1065" spans="1:10">
      <c r="A1065" t="s">
        <v>203</v>
      </c>
      <c r="B1065" t="s">
        <v>213</v>
      </c>
      <c r="C1065" t="s">
        <v>4</v>
      </c>
      <c r="D1065">
        <v>2020</v>
      </c>
      <c r="E1065">
        <v>1609</v>
      </c>
      <c r="F1065">
        <v>4547</v>
      </c>
      <c r="G1065">
        <v>1950</v>
      </c>
      <c r="H1065">
        <f>Sales[[#This Row],[Turnover]]-Sales[[#This Row],[Cost]]</f>
        <v>2597</v>
      </c>
      <c r="I1065" s="45">
        <f>Sales[[#This Row],[Turnover]]*1000/Sales[[#This Row],[Quantity]]</f>
        <v>2825.9788688626477</v>
      </c>
      <c r="J1065" s="44">
        <f>Sales[[#This Row],[Quantity]]/SUM(Sales[Quantity])</f>
        <v>2.9207229742362825E-3</v>
      </c>
    </row>
    <row r="1066" spans="1:10">
      <c r="A1066" t="s">
        <v>31</v>
      </c>
      <c r="D1066">
        <f>SUBTOTAL(104,Sales[Year])</f>
        <v>2020</v>
      </c>
      <c r="E1066">
        <f>SUBTOTAL(109,Sales[Quantity])</f>
        <v>550891</v>
      </c>
      <c r="F1066">
        <f>SUBTOTAL(101,Sales[Turnover])</f>
        <v>935.92857142857144</v>
      </c>
      <c r="G1066">
        <f>SUBTOTAL(109,Sales[Cost])</f>
        <v>514644</v>
      </c>
      <c r="H1066">
        <f>SUBTOTAL(109,Sales[Profit])</f>
        <v>481184</v>
      </c>
      <c r="I1066" s="45">
        <f>SUBTOTAL(101,Sales[TOpU])</f>
        <v>2381.8769974355514</v>
      </c>
      <c r="J1066" s="44">
        <f>SUBTOTAL(109,Sales[Qshare])</f>
        <v>0.99999999999999967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238C-4697-4CE9-A71A-83601C6C0608}">
  <dimension ref="A1:H2847"/>
  <sheetViews>
    <sheetView workbookViewId="0"/>
  </sheetViews>
  <sheetFormatPr defaultRowHeight="12.75"/>
  <cols>
    <col min="1" max="1" width="11.42578125" style="1" customWidth="1"/>
    <col min="2" max="2" width="13.7109375" style="1" customWidth="1"/>
    <col min="3" max="3" width="11.42578125" style="1" bestFit="1" customWidth="1"/>
    <col min="4" max="4" width="10" style="1" bestFit="1" customWidth="1"/>
    <col min="5" max="16384" width="9.140625" style="1"/>
  </cols>
  <sheetData>
    <row r="1" spans="1:8" ht="15">
      <c r="A1" s="56" t="s">
        <v>245</v>
      </c>
      <c r="B1" s="56" t="s">
        <v>217</v>
      </c>
      <c r="C1" s="56" t="s">
        <v>216</v>
      </c>
      <c r="D1" s="56" t="s">
        <v>22</v>
      </c>
      <c r="E1" s="56" t="s">
        <v>215</v>
      </c>
      <c r="F1" s="56" t="s">
        <v>214</v>
      </c>
      <c r="G1" s="56" t="s">
        <v>42</v>
      </c>
      <c r="H1" s="56" t="s">
        <v>41</v>
      </c>
    </row>
    <row r="2" spans="1:8">
      <c r="A2" s="1" t="s">
        <v>278</v>
      </c>
      <c r="B2" s="1" t="s">
        <v>207</v>
      </c>
      <c r="C2" s="1" t="s">
        <v>213</v>
      </c>
      <c r="D2" s="1" t="s">
        <v>4</v>
      </c>
      <c r="E2" s="1">
        <v>2017</v>
      </c>
      <c r="F2" s="1">
        <v>520</v>
      </c>
      <c r="G2" s="1">
        <v>788</v>
      </c>
      <c r="H2" s="1">
        <v>303</v>
      </c>
    </row>
    <row r="3" spans="1:8">
      <c r="A3" s="1" t="s">
        <v>278</v>
      </c>
      <c r="B3" s="1" t="s">
        <v>206</v>
      </c>
      <c r="C3" s="1" t="s">
        <v>213</v>
      </c>
      <c r="D3" s="1" t="s">
        <v>4</v>
      </c>
      <c r="E3" s="1">
        <v>2017</v>
      </c>
      <c r="F3" s="1">
        <v>310</v>
      </c>
      <c r="G3" s="1">
        <v>540</v>
      </c>
      <c r="H3" s="1">
        <v>240</v>
      </c>
    </row>
    <row r="4" spans="1:8">
      <c r="A4" s="1" t="s">
        <v>278</v>
      </c>
      <c r="B4" s="1" t="s">
        <v>204</v>
      </c>
      <c r="C4" s="1" t="s">
        <v>213</v>
      </c>
      <c r="D4" s="1" t="s">
        <v>18</v>
      </c>
      <c r="E4" s="1">
        <v>2017</v>
      </c>
      <c r="F4" s="1">
        <v>930</v>
      </c>
      <c r="G4" s="1">
        <v>2090</v>
      </c>
      <c r="H4" s="1">
        <v>1128</v>
      </c>
    </row>
    <row r="5" spans="1:8">
      <c r="A5" s="1" t="s">
        <v>278</v>
      </c>
      <c r="B5" s="1" t="s">
        <v>204</v>
      </c>
      <c r="C5" s="1" t="s">
        <v>213</v>
      </c>
      <c r="D5" s="1" t="s">
        <v>16</v>
      </c>
      <c r="E5" s="1">
        <v>2017</v>
      </c>
      <c r="F5" s="1">
        <v>1299</v>
      </c>
      <c r="G5" s="1">
        <v>2934</v>
      </c>
      <c r="H5" s="1">
        <v>1574</v>
      </c>
    </row>
    <row r="6" spans="1:8">
      <c r="A6" s="1" t="s">
        <v>278</v>
      </c>
      <c r="B6" s="1" t="s">
        <v>204</v>
      </c>
      <c r="C6" s="1" t="s">
        <v>213</v>
      </c>
      <c r="D6" s="1" t="s">
        <v>14</v>
      </c>
      <c r="E6" s="1">
        <v>2017</v>
      </c>
      <c r="F6" s="1">
        <v>1310</v>
      </c>
      <c r="G6" s="1">
        <v>2961</v>
      </c>
      <c r="H6" s="1">
        <v>1588</v>
      </c>
    </row>
    <row r="7" spans="1:8">
      <c r="A7" s="1" t="s">
        <v>278</v>
      </c>
      <c r="B7" s="1" t="s">
        <v>204</v>
      </c>
      <c r="C7" s="1" t="s">
        <v>213</v>
      </c>
      <c r="D7" s="1" t="s">
        <v>13</v>
      </c>
      <c r="E7" s="1">
        <v>2017</v>
      </c>
      <c r="F7" s="1">
        <v>1298</v>
      </c>
      <c r="G7" s="1">
        <v>2928</v>
      </c>
      <c r="H7" s="1">
        <v>1573</v>
      </c>
    </row>
    <row r="8" spans="1:8">
      <c r="A8" s="1" t="s">
        <v>278</v>
      </c>
      <c r="B8" s="1" t="s">
        <v>204</v>
      </c>
      <c r="C8" s="1" t="s">
        <v>213</v>
      </c>
      <c r="D8" s="1" t="s">
        <v>11</v>
      </c>
      <c r="E8" s="1">
        <v>2017</v>
      </c>
      <c r="F8" s="1">
        <v>1591</v>
      </c>
      <c r="G8" s="1">
        <v>3602</v>
      </c>
      <c r="H8" s="1">
        <v>1928</v>
      </c>
    </row>
    <row r="9" spans="1:8">
      <c r="A9" s="1" t="s">
        <v>278</v>
      </c>
      <c r="B9" s="1" t="s">
        <v>204</v>
      </c>
      <c r="C9" s="1" t="s">
        <v>213</v>
      </c>
      <c r="D9" s="1" t="s">
        <v>10</v>
      </c>
      <c r="E9" s="1">
        <v>2017</v>
      </c>
      <c r="F9" s="1">
        <v>1511</v>
      </c>
      <c r="G9" s="1">
        <v>3386</v>
      </c>
      <c r="H9" s="1">
        <v>1832</v>
      </c>
    </row>
    <row r="10" spans="1:8">
      <c r="A10" s="1" t="s">
        <v>278</v>
      </c>
      <c r="B10" s="1" t="s">
        <v>204</v>
      </c>
      <c r="C10" s="1" t="s">
        <v>213</v>
      </c>
      <c r="D10" s="1" t="s">
        <v>9</v>
      </c>
      <c r="E10" s="1">
        <v>2017</v>
      </c>
      <c r="F10" s="1">
        <v>3035</v>
      </c>
      <c r="G10" s="1">
        <v>6861</v>
      </c>
      <c r="H10" s="1">
        <v>3678</v>
      </c>
    </row>
    <row r="11" spans="1:8">
      <c r="A11" s="1" t="s">
        <v>278</v>
      </c>
      <c r="B11" s="1" t="s">
        <v>204</v>
      </c>
      <c r="C11" s="1" t="s">
        <v>213</v>
      </c>
      <c r="D11" s="1" t="s">
        <v>8</v>
      </c>
      <c r="E11" s="1">
        <v>2017</v>
      </c>
      <c r="F11" s="1">
        <v>2736</v>
      </c>
      <c r="G11" s="1">
        <v>6146</v>
      </c>
      <c r="H11" s="1">
        <v>3316</v>
      </c>
    </row>
    <row r="12" spans="1:8">
      <c r="A12" s="1" t="s">
        <v>278</v>
      </c>
      <c r="B12" s="1" t="s">
        <v>204</v>
      </c>
      <c r="C12" s="1" t="s">
        <v>213</v>
      </c>
      <c r="D12" s="1" t="s">
        <v>7</v>
      </c>
      <c r="E12" s="1">
        <v>2017</v>
      </c>
      <c r="F12" s="1">
        <v>2083</v>
      </c>
      <c r="G12" s="1">
        <v>4683</v>
      </c>
      <c r="H12" s="1">
        <v>2525</v>
      </c>
    </row>
    <row r="13" spans="1:8">
      <c r="A13" s="1" t="s">
        <v>278</v>
      </c>
      <c r="B13" s="1" t="s">
        <v>204</v>
      </c>
      <c r="C13" s="1" t="s">
        <v>213</v>
      </c>
      <c r="D13" s="1" t="s">
        <v>6</v>
      </c>
      <c r="E13" s="1">
        <v>2017</v>
      </c>
      <c r="F13" s="1">
        <v>2798</v>
      </c>
      <c r="G13" s="1">
        <v>5405</v>
      </c>
      <c r="H13" s="1">
        <v>3391</v>
      </c>
    </row>
    <row r="14" spans="1:8">
      <c r="A14" s="1" t="s">
        <v>278</v>
      </c>
      <c r="B14" s="1" t="s">
        <v>204</v>
      </c>
      <c r="C14" s="1" t="s">
        <v>213</v>
      </c>
      <c r="D14" s="1" t="s">
        <v>5</v>
      </c>
      <c r="E14" s="1">
        <v>2017</v>
      </c>
      <c r="F14" s="1">
        <v>2737</v>
      </c>
      <c r="G14" s="1">
        <v>5296</v>
      </c>
      <c r="H14" s="1">
        <v>3317</v>
      </c>
    </row>
    <row r="15" spans="1:8">
      <c r="A15" s="1" t="s">
        <v>278</v>
      </c>
      <c r="B15" s="1" t="s">
        <v>204</v>
      </c>
      <c r="C15" s="1" t="s">
        <v>213</v>
      </c>
      <c r="D15" s="1" t="s">
        <v>4</v>
      </c>
      <c r="E15" s="1">
        <v>2017</v>
      </c>
      <c r="F15" s="1">
        <v>2721</v>
      </c>
      <c r="G15" s="1">
        <v>5306</v>
      </c>
      <c r="H15" s="1">
        <v>3298</v>
      </c>
    </row>
    <row r="16" spans="1:8">
      <c r="A16" s="1" t="s">
        <v>278</v>
      </c>
      <c r="B16" s="1" t="s">
        <v>205</v>
      </c>
      <c r="C16" s="1" t="s">
        <v>213</v>
      </c>
      <c r="D16" s="1" t="s">
        <v>18</v>
      </c>
      <c r="E16" s="1">
        <v>2017</v>
      </c>
      <c r="F16" s="1">
        <v>981</v>
      </c>
      <c r="G16" s="1">
        <v>3164</v>
      </c>
      <c r="H16" s="1">
        <v>897</v>
      </c>
    </row>
    <row r="17" spans="1:8">
      <c r="A17" s="1" t="s">
        <v>278</v>
      </c>
      <c r="B17" s="1" t="s">
        <v>205</v>
      </c>
      <c r="C17" s="1" t="s">
        <v>213</v>
      </c>
      <c r="D17" s="1" t="s">
        <v>16</v>
      </c>
      <c r="E17" s="1">
        <v>2017</v>
      </c>
      <c r="F17" s="1">
        <v>1077</v>
      </c>
      <c r="G17" s="1">
        <v>3441</v>
      </c>
      <c r="H17" s="1">
        <v>985</v>
      </c>
    </row>
    <row r="18" spans="1:8">
      <c r="A18" s="1" t="s">
        <v>278</v>
      </c>
      <c r="B18" s="1" t="s">
        <v>205</v>
      </c>
      <c r="C18" s="1" t="s">
        <v>213</v>
      </c>
      <c r="D18" s="1" t="s">
        <v>14</v>
      </c>
      <c r="E18" s="1">
        <v>2017</v>
      </c>
      <c r="F18" s="1">
        <v>840</v>
      </c>
      <c r="G18" s="1">
        <v>2694</v>
      </c>
      <c r="H18" s="1">
        <v>768</v>
      </c>
    </row>
    <row r="19" spans="1:8">
      <c r="A19" s="1" t="s">
        <v>278</v>
      </c>
      <c r="B19" s="1" t="s">
        <v>205</v>
      </c>
      <c r="C19" s="1" t="s">
        <v>213</v>
      </c>
      <c r="D19" s="1" t="s">
        <v>13</v>
      </c>
      <c r="E19" s="1">
        <v>2017</v>
      </c>
      <c r="F19" s="1">
        <v>865</v>
      </c>
      <c r="G19" s="1">
        <v>2755</v>
      </c>
      <c r="H19" s="1">
        <v>791</v>
      </c>
    </row>
    <row r="20" spans="1:8">
      <c r="A20" s="1" t="s">
        <v>278</v>
      </c>
      <c r="B20" s="1" t="s">
        <v>205</v>
      </c>
      <c r="C20" s="1" t="s">
        <v>213</v>
      </c>
      <c r="D20" s="1" t="s">
        <v>11</v>
      </c>
      <c r="E20" s="1">
        <v>2017</v>
      </c>
      <c r="F20" s="1">
        <v>769</v>
      </c>
      <c r="G20" s="1">
        <v>2453</v>
      </c>
      <c r="H20" s="1">
        <v>703</v>
      </c>
    </row>
    <row r="21" spans="1:8">
      <c r="A21" s="1" t="s">
        <v>278</v>
      </c>
      <c r="B21" s="1" t="s">
        <v>205</v>
      </c>
      <c r="C21" s="1" t="s">
        <v>213</v>
      </c>
      <c r="D21" s="1" t="s">
        <v>10</v>
      </c>
      <c r="E21" s="1">
        <v>2017</v>
      </c>
      <c r="F21" s="1">
        <v>740</v>
      </c>
      <c r="G21" s="1">
        <v>2367</v>
      </c>
      <c r="H21" s="1">
        <v>677</v>
      </c>
    </row>
    <row r="22" spans="1:8">
      <c r="A22" s="1" t="s">
        <v>278</v>
      </c>
      <c r="B22" s="1" t="s">
        <v>203</v>
      </c>
      <c r="C22" s="1" t="s">
        <v>213</v>
      </c>
      <c r="D22" s="1" t="s">
        <v>18</v>
      </c>
      <c r="E22" s="1">
        <v>2017</v>
      </c>
      <c r="F22" s="1">
        <v>904</v>
      </c>
      <c r="G22" s="1">
        <v>3062</v>
      </c>
      <c r="H22" s="1">
        <v>892</v>
      </c>
    </row>
    <row r="23" spans="1:8">
      <c r="A23" s="1" t="s">
        <v>278</v>
      </c>
      <c r="B23" s="1" t="s">
        <v>203</v>
      </c>
      <c r="C23" s="1" t="s">
        <v>213</v>
      </c>
      <c r="D23" s="1" t="s">
        <v>16</v>
      </c>
      <c r="E23" s="1">
        <v>2017</v>
      </c>
      <c r="F23" s="1">
        <v>1084</v>
      </c>
      <c r="G23" s="1">
        <v>3721</v>
      </c>
      <c r="H23" s="1">
        <v>1070</v>
      </c>
    </row>
    <row r="24" spans="1:8">
      <c r="A24" s="1" t="s">
        <v>278</v>
      </c>
      <c r="B24" s="1" t="s">
        <v>203</v>
      </c>
      <c r="C24" s="1" t="s">
        <v>213</v>
      </c>
      <c r="D24" s="1" t="s">
        <v>14</v>
      </c>
      <c r="E24" s="1">
        <v>2017</v>
      </c>
      <c r="F24" s="1">
        <v>852</v>
      </c>
      <c r="G24" s="1">
        <v>2895</v>
      </c>
      <c r="H24" s="1">
        <v>841</v>
      </c>
    </row>
    <row r="25" spans="1:8">
      <c r="A25" s="1" t="s">
        <v>278</v>
      </c>
      <c r="B25" s="1" t="s">
        <v>203</v>
      </c>
      <c r="C25" s="1" t="s">
        <v>213</v>
      </c>
      <c r="D25" s="1" t="s">
        <v>13</v>
      </c>
      <c r="E25" s="1">
        <v>2017</v>
      </c>
      <c r="F25" s="1">
        <v>701</v>
      </c>
      <c r="G25" s="1">
        <v>2398</v>
      </c>
      <c r="H25" s="1">
        <v>692</v>
      </c>
    </row>
    <row r="26" spans="1:8">
      <c r="A26" s="1" t="s">
        <v>278</v>
      </c>
      <c r="B26" s="1" t="s">
        <v>203</v>
      </c>
      <c r="C26" s="1" t="s">
        <v>213</v>
      </c>
      <c r="D26" s="1" t="s">
        <v>11</v>
      </c>
      <c r="E26" s="1">
        <v>2017</v>
      </c>
      <c r="F26" s="1">
        <v>750</v>
      </c>
      <c r="G26" s="1">
        <v>2564</v>
      </c>
      <c r="H26" s="1">
        <v>740</v>
      </c>
    </row>
    <row r="27" spans="1:8">
      <c r="A27" s="1" t="s">
        <v>278</v>
      </c>
      <c r="B27" s="1" t="s">
        <v>203</v>
      </c>
      <c r="C27" s="1" t="s">
        <v>213</v>
      </c>
      <c r="D27" s="1" t="s">
        <v>10</v>
      </c>
      <c r="E27" s="1">
        <v>2017</v>
      </c>
      <c r="F27" s="1">
        <v>670</v>
      </c>
      <c r="G27" s="1">
        <v>2296</v>
      </c>
      <c r="H27" s="1">
        <v>661</v>
      </c>
    </row>
    <row r="28" spans="1:8">
      <c r="A28" s="1" t="s">
        <v>278</v>
      </c>
      <c r="B28" s="1" t="s">
        <v>207</v>
      </c>
      <c r="C28" s="1" t="s">
        <v>279</v>
      </c>
      <c r="D28" s="1" t="s">
        <v>4</v>
      </c>
      <c r="E28" s="1">
        <v>2017</v>
      </c>
      <c r="F28" s="1">
        <v>108</v>
      </c>
      <c r="G28" s="1">
        <v>161</v>
      </c>
      <c r="H28" s="1">
        <v>63</v>
      </c>
    </row>
    <row r="29" spans="1:8">
      <c r="A29" s="1" t="s">
        <v>278</v>
      </c>
      <c r="B29" s="1" t="s">
        <v>206</v>
      </c>
      <c r="C29" s="1" t="s">
        <v>279</v>
      </c>
      <c r="D29" s="1" t="s">
        <v>4</v>
      </c>
      <c r="E29" s="1">
        <v>2017</v>
      </c>
      <c r="F29" s="1">
        <v>67</v>
      </c>
      <c r="G29" s="1">
        <v>118</v>
      </c>
      <c r="H29" s="1">
        <v>0</v>
      </c>
    </row>
    <row r="30" spans="1:8">
      <c r="A30" s="1" t="s">
        <v>278</v>
      </c>
      <c r="B30" s="1" t="s">
        <v>204</v>
      </c>
      <c r="C30" s="1" t="s">
        <v>279</v>
      </c>
      <c r="D30" s="1" t="s">
        <v>18</v>
      </c>
      <c r="E30" s="1">
        <v>2017</v>
      </c>
      <c r="F30" s="1">
        <v>188</v>
      </c>
      <c r="G30" s="1">
        <v>421</v>
      </c>
      <c r="H30" s="1">
        <v>228</v>
      </c>
    </row>
    <row r="31" spans="1:8">
      <c r="A31" s="1" t="s">
        <v>278</v>
      </c>
      <c r="B31" s="1" t="s">
        <v>204</v>
      </c>
      <c r="C31" s="1" t="s">
        <v>279</v>
      </c>
      <c r="D31" s="1" t="s">
        <v>16</v>
      </c>
      <c r="E31" s="1">
        <v>2017</v>
      </c>
      <c r="F31" s="1">
        <v>257</v>
      </c>
      <c r="G31" s="1">
        <v>581</v>
      </c>
      <c r="H31" s="1">
        <v>312</v>
      </c>
    </row>
    <row r="32" spans="1:8">
      <c r="A32" s="1" t="s">
        <v>278</v>
      </c>
      <c r="B32" s="1" t="s">
        <v>204</v>
      </c>
      <c r="C32" s="1" t="s">
        <v>279</v>
      </c>
      <c r="D32" s="1" t="s">
        <v>14</v>
      </c>
      <c r="E32" s="1">
        <v>2017</v>
      </c>
      <c r="F32" s="1">
        <v>252</v>
      </c>
      <c r="G32" s="1">
        <v>571</v>
      </c>
      <c r="H32" s="1">
        <v>305</v>
      </c>
    </row>
    <row r="33" spans="1:8">
      <c r="A33" s="1" t="s">
        <v>278</v>
      </c>
      <c r="B33" s="1" t="s">
        <v>204</v>
      </c>
      <c r="C33" s="1" t="s">
        <v>279</v>
      </c>
      <c r="D33" s="1" t="s">
        <v>13</v>
      </c>
      <c r="E33" s="1">
        <v>2017</v>
      </c>
      <c r="F33" s="1">
        <v>313</v>
      </c>
      <c r="G33" s="1">
        <v>707</v>
      </c>
      <c r="H33" s="1">
        <v>379</v>
      </c>
    </row>
    <row r="34" spans="1:8">
      <c r="A34" s="1" t="s">
        <v>278</v>
      </c>
      <c r="B34" s="1" t="s">
        <v>204</v>
      </c>
      <c r="C34" s="1" t="s">
        <v>279</v>
      </c>
      <c r="D34" s="1" t="s">
        <v>11</v>
      </c>
      <c r="E34" s="1">
        <v>2017</v>
      </c>
      <c r="F34" s="1">
        <v>274</v>
      </c>
      <c r="G34" s="1">
        <v>611</v>
      </c>
      <c r="H34" s="1">
        <v>332</v>
      </c>
    </row>
    <row r="35" spans="1:8">
      <c r="A35" s="1" t="s">
        <v>278</v>
      </c>
      <c r="B35" s="1" t="s">
        <v>204</v>
      </c>
      <c r="C35" s="1" t="s">
        <v>279</v>
      </c>
      <c r="D35" s="1" t="s">
        <v>10</v>
      </c>
      <c r="E35" s="1">
        <v>2017</v>
      </c>
      <c r="F35" s="1">
        <v>327</v>
      </c>
      <c r="G35" s="1">
        <v>729</v>
      </c>
      <c r="H35" s="1">
        <v>396</v>
      </c>
    </row>
    <row r="36" spans="1:8">
      <c r="A36" s="1" t="s">
        <v>278</v>
      </c>
      <c r="B36" s="1" t="s">
        <v>204</v>
      </c>
      <c r="C36" s="1" t="s">
        <v>279</v>
      </c>
      <c r="D36" s="1" t="s">
        <v>9</v>
      </c>
      <c r="E36" s="1">
        <v>2017</v>
      </c>
      <c r="F36" s="1">
        <v>614</v>
      </c>
      <c r="G36" s="1">
        <v>1393</v>
      </c>
      <c r="H36" s="1">
        <v>744</v>
      </c>
    </row>
    <row r="37" spans="1:8">
      <c r="A37" s="1" t="s">
        <v>278</v>
      </c>
      <c r="B37" s="1" t="s">
        <v>204</v>
      </c>
      <c r="C37" s="1" t="s">
        <v>279</v>
      </c>
      <c r="D37" s="1" t="s">
        <v>8</v>
      </c>
      <c r="E37" s="1">
        <v>2017</v>
      </c>
      <c r="F37" s="1">
        <v>490</v>
      </c>
      <c r="G37" s="1">
        <v>1106</v>
      </c>
      <c r="H37" s="1">
        <v>593</v>
      </c>
    </row>
    <row r="38" spans="1:8">
      <c r="A38" s="1" t="s">
        <v>278</v>
      </c>
      <c r="B38" s="1" t="s">
        <v>204</v>
      </c>
      <c r="C38" s="1" t="s">
        <v>279</v>
      </c>
      <c r="D38" s="1" t="s">
        <v>7</v>
      </c>
      <c r="E38" s="1">
        <v>2017</v>
      </c>
      <c r="F38" s="1">
        <v>353</v>
      </c>
      <c r="G38" s="1">
        <v>799</v>
      </c>
      <c r="H38" s="1">
        <v>428</v>
      </c>
    </row>
    <row r="39" spans="1:8">
      <c r="A39" s="1" t="s">
        <v>278</v>
      </c>
      <c r="B39" s="1" t="s">
        <v>204</v>
      </c>
      <c r="C39" s="1" t="s">
        <v>279</v>
      </c>
      <c r="D39" s="1" t="s">
        <v>6</v>
      </c>
      <c r="E39" s="1">
        <v>2017</v>
      </c>
      <c r="F39" s="1">
        <v>585</v>
      </c>
      <c r="G39" s="1">
        <v>1148</v>
      </c>
      <c r="H39" s="1">
        <v>709</v>
      </c>
    </row>
    <row r="40" spans="1:8">
      <c r="A40" s="1" t="s">
        <v>278</v>
      </c>
      <c r="B40" s="1" t="s">
        <v>204</v>
      </c>
      <c r="C40" s="1" t="s">
        <v>279</v>
      </c>
      <c r="D40" s="1" t="s">
        <v>5</v>
      </c>
      <c r="E40" s="1">
        <v>2017</v>
      </c>
      <c r="F40" s="1">
        <v>513</v>
      </c>
      <c r="G40" s="1">
        <v>1000</v>
      </c>
      <c r="H40" s="1">
        <v>622</v>
      </c>
    </row>
    <row r="41" spans="1:8">
      <c r="A41" s="1" t="s">
        <v>278</v>
      </c>
      <c r="B41" s="1" t="s">
        <v>204</v>
      </c>
      <c r="C41" s="1" t="s">
        <v>279</v>
      </c>
      <c r="D41" s="1" t="s">
        <v>4</v>
      </c>
      <c r="E41" s="1">
        <v>2017</v>
      </c>
      <c r="F41" s="1">
        <v>513</v>
      </c>
      <c r="G41" s="1">
        <v>996</v>
      </c>
      <c r="H41" s="1">
        <v>621</v>
      </c>
    </row>
    <row r="42" spans="1:8">
      <c r="A42" s="1" t="s">
        <v>278</v>
      </c>
      <c r="B42" s="1" t="s">
        <v>205</v>
      </c>
      <c r="C42" s="1" t="s">
        <v>279</v>
      </c>
      <c r="D42" s="1" t="s">
        <v>18</v>
      </c>
      <c r="E42" s="1">
        <v>2017</v>
      </c>
      <c r="F42" s="1">
        <v>208</v>
      </c>
      <c r="G42" s="1">
        <v>664</v>
      </c>
      <c r="H42" s="1">
        <v>190</v>
      </c>
    </row>
    <row r="43" spans="1:8">
      <c r="A43" s="1" t="s">
        <v>278</v>
      </c>
      <c r="B43" s="1" t="s">
        <v>205</v>
      </c>
      <c r="C43" s="1" t="s">
        <v>279</v>
      </c>
      <c r="D43" s="1" t="s">
        <v>16</v>
      </c>
      <c r="E43" s="1">
        <v>2017</v>
      </c>
      <c r="F43" s="1">
        <v>236</v>
      </c>
      <c r="G43" s="1">
        <v>757</v>
      </c>
      <c r="H43" s="1">
        <v>216</v>
      </c>
    </row>
    <row r="44" spans="1:8">
      <c r="A44" s="1" t="s">
        <v>278</v>
      </c>
      <c r="B44" s="1" t="s">
        <v>205</v>
      </c>
      <c r="C44" s="1" t="s">
        <v>279</v>
      </c>
      <c r="D44" s="1" t="s">
        <v>14</v>
      </c>
      <c r="E44" s="1">
        <v>2017</v>
      </c>
      <c r="F44" s="1">
        <v>174</v>
      </c>
      <c r="G44" s="1">
        <v>559</v>
      </c>
      <c r="H44" s="1">
        <v>159</v>
      </c>
    </row>
    <row r="45" spans="1:8">
      <c r="A45" s="1" t="s">
        <v>278</v>
      </c>
      <c r="B45" s="1" t="s">
        <v>205</v>
      </c>
      <c r="C45" s="1" t="s">
        <v>279</v>
      </c>
      <c r="D45" s="1" t="s">
        <v>13</v>
      </c>
      <c r="E45" s="1">
        <v>2017</v>
      </c>
      <c r="F45" s="1">
        <v>170</v>
      </c>
      <c r="G45" s="1">
        <v>542</v>
      </c>
      <c r="H45" s="1">
        <v>155</v>
      </c>
    </row>
    <row r="46" spans="1:8">
      <c r="A46" s="1" t="s">
        <v>278</v>
      </c>
      <c r="B46" s="1" t="s">
        <v>205</v>
      </c>
      <c r="C46" s="1" t="s">
        <v>279</v>
      </c>
      <c r="D46" s="1" t="s">
        <v>11</v>
      </c>
      <c r="E46" s="1">
        <v>2017</v>
      </c>
      <c r="F46" s="1">
        <v>159</v>
      </c>
      <c r="G46" s="1">
        <v>510</v>
      </c>
      <c r="H46" s="1">
        <v>145</v>
      </c>
    </row>
    <row r="47" spans="1:8">
      <c r="A47" s="1" t="s">
        <v>278</v>
      </c>
      <c r="B47" s="1" t="s">
        <v>205</v>
      </c>
      <c r="C47" s="1" t="s">
        <v>279</v>
      </c>
      <c r="D47" s="1" t="s">
        <v>10</v>
      </c>
      <c r="E47" s="1">
        <v>2017</v>
      </c>
      <c r="F47" s="1">
        <v>144</v>
      </c>
      <c r="G47" s="1">
        <v>461</v>
      </c>
      <c r="H47" s="1">
        <v>131</v>
      </c>
    </row>
    <row r="48" spans="1:8">
      <c r="A48" s="1" t="s">
        <v>278</v>
      </c>
      <c r="B48" s="1" t="s">
        <v>203</v>
      </c>
      <c r="C48" s="1" t="s">
        <v>279</v>
      </c>
      <c r="D48" s="1" t="s">
        <v>18</v>
      </c>
      <c r="E48" s="1">
        <v>2017</v>
      </c>
      <c r="F48" s="1">
        <v>175</v>
      </c>
      <c r="G48" s="1">
        <v>600</v>
      </c>
      <c r="H48" s="1">
        <v>172</v>
      </c>
    </row>
    <row r="49" spans="1:8">
      <c r="A49" s="1" t="s">
        <v>278</v>
      </c>
      <c r="B49" s="1" t="s">
        <v>203</v>
      </c>
      <c r="C49" s="1" t="s">
        <v>279</v>
      </c>
      <c r="D49" s="1" t="s">
        <v>16</v>
      </c>
      <c r="E49" s="1">
        <v>2017</v>
      </c>
      <c r="F49" s="1">
        <v>216</v>
      </c>
      <c r="G49" s="1">
        <v>732</v>
      </c>
      <c r="H49" s="1">
        <v>213</v>
      </c>
    </row>
    <row r="50" spans="1:8">
      <c r="A50" s="1" t="s">
        <v>278</v>
      </c>
      <c r="B50" s="1" t="s">
        <v>203</v>
      </c>
      <c r="C50" s="1" t="s">
        <v>279</v>
      </c>
      <c r="D50" s="1" t="s">
        <v>14</v>
      </c>
      <c r="E50" s="1">
        <v>2017</v>
      </c>
      <c r="F50" s="1">
        <v>165</v>
      </c>
      <c r="G50" s="1">
        <v>566</v>
      </c>
      <c r="H50" s="1">
        <v>163</v>
      </c>
    </row>
    <row r="51" spans="1:8">
      <c r="A51" s="1" t="s">
        <v>278</v>
      </c>
      <c r="B51" s="1" t="s">
        <v>203</v>
      </c>
      <c r="C51" s="1" t="s">
        <v>279</v>
      </c>
      <c r="D51" s="1" t="s">
        <v>13</v>
      </c>
      <c r="E51" s="1">
        <v>2017</v>
      </c>
      <c r="F51" s="1">
        <v>143</v>
      </c>
      <c r="G51" s="1">
        <v>484</v>
      </c>
      <c r="H51" s="1">
        <v>141</v>
      </c>
    </row>
    <row r="52" spans="1:8">
      <c r="A52" s="1" t="s">
        <v>278</v>
      </c>
      <c r="B52" s="1" t="s">
        <v>203</v>
      </c>
      <c r="C52" s="1" t="s">
        <v>279</v>
      </c>
      <c r="D52" s="1" t="s">
        <v>11</v>
      </c>
      <c r="E52" s="1">
        <v>2017</v>
      </c>
      <c r="F52" s="1">
        <v>145</v>
      </c>
      <c r="G52" s="1">
        <v>488</v>
      </c>
      <c r="H52" s="1">
        <v>143</v>
      </c>
    </row>
    <row r="53" spans="1:8">
      <c r="A53" s="1" t="s">
        <v>278</v>
      </c>
      <c r="B53" s="1" t="s">
        <v>203</v>
      </c>
      <c r="C53" s="1" t="s">
        <v>279</v>
      </c>
      <c r="D53" s="1" t="s">
        <v>10</v>
      </c>
      <c r="E53" s="1">
        <v>2017</v>
      </c>
      <c r="F53" s="1">
        <v>131</v>
      </c>
      <c r="G53" s="1">
        <v>440</v>
      </c>
      <c r="H53" s="1">
        <v>129</v>
      </c>
    </row>
    <row r="54" spans="1:8">
      <c r="A54" s="1" t="s">
        <v>278</v>
      </c>
      <c r="B54" s="1" t="s">
        <v>207</v>
      </c>
      <c r="C54" s="1" t="s">
        <v>212</v>
      </c>
      <c r="D54" s="1" t="s">
        <v>4</v>
      </c>
      <c r="E54" s="1">
        <v>2017</v>
      </c>
      <c r="F54" s="1">
        <v>164</v>
      </c>
      <c r="G54" s="1">
        <v>247</v>
      </c>
      <c r="H54" s="1">
        <v>95</v>
      </c>
    </row>
    <row r="55" spans="1:8">
      <c r="A55" s="1" t="s">
        <v>278</v>
      </c>
      <c r="B55" s="1" t="s">
        <v>206</v>
      </c>
      <c r="C55" s="1" t="s">
        <v>212</v>
      </c>
      <c r="D55" s="1" t="s">
        <v>4</v>
      </c>
      <c r="E55" s="1">
        <v>2017</v>
      </c>
      <c r="F55" s="1">
        <v>91</v>
      </c>
      <c r="G55" s="1">
        <v>160</v>
      </c>
      <c r="H55" s="1">
        <v>0</v>
      </c>
    </row>
    <row r="56" spans="1:8">
      <c r="A56" s="1" t="s">
        <v>278</v>
      </c>
      <c r="B56" s="1" t="s">
        <v>204</v>
      </c>
      <c r="C56" s="1" t="s">
        <v>212</v>
      </c>
      <c r="D56" s="1" t="s">
        <v>18</v>
      </c>
      <c r="E56" s="1">
        <v>2017</v>
      </c>
      <c r="F56" s="1">
        <v>291</v>
      </c>
      <c r="G56" s="1">
        <v>649</v>
      </c>
      <c r="H56" s="1">
        <v>352</v>
      </c>
    </row>
    <row r="57" spans="1:8">
      <c r="A57" s="1" t="s">
        <v>278</v>
      </c>
      <c r="B57" s="1" t="s">
        <v>204</v>
      </c>
      <c r="C57" s="1" t="s">
        <v>212</v>
      </c>
      <c r="D57" s="1" t="s">
        <v>16</v>
      </c>
      <c r="E57" s="1">
        <v>2017</v>
      </c>
      <c r="F57" s="1">
        <v>380</v>
      </c>
      <c r="G57" s="1">
        <v>851</v>
      </c>
      <c r="H57" s="1">
        <v>460</v>
      </c>
    </row>
    <row r="58" spans="1:8">
      <c r="A58" s="1" t="s">
        <v>278</v>
      </c>
      <c r="B58" s="1" t="s">
        <v>204</v>
      </c>
      <c r="C58" s="1" t="s">
        <v>212</v>
      </c>
      <c r="D58" s="1" t="s">
        <v>14</v>
      </c>
      <c r="E58" s="1">
        <v>2017</v>
      </c>
      <c r="F58" s="1">
        <v>426</v>
      </c>
      <c r="G58" s="1">
        <v>953</v>
      </c>
      <c r="H58" s="1">
        <v>517</v>
      </c>
    </row>
    <row r="59" spans="1:8">
      <c r="A59" s="1" t="s">
        <v>278</v>
      </c>
      <c r="B59" s="1" t="s">
        <v>204</v>
      </c>
      <c r="C59" s="1" t="s">
        <v>212</v>
      </c>
      <c r="D59" s="1" t="s">
        <v>13</v>
      </c>
      <c r="E59" s="1">
        <v>2017</v>
      </c>
      <c r="F59" s="1">
        <v>434</v>
      </c>
      <c r="G59" s="1">
        <v>982</v>
      </c>
      <c r="H59" s="1">
        <v>526</v>
      </c>
    </row>
    <row r="60" spans="1:8">
      <c r="A60" s="1" t="s">
        <v>278</v>
      </c>
      <c r="B60" s="1" t="s">
        <v>204</v>
      </c>
      <c r="C60" s="1" t="s">
        <v>212</v>
      </c>
      <c r="D60" s="1" t="s">
        <v>11</v>
      </c>
      <c r="E60" s="1">
        <v>2017</v>
      </c>
      <c r="F60" s="1">
        <v>454</v>
      </c>
      <c r="G60" s="1">
        <v>1029</v>
      </c>
      <c r="H60" s="1">
        <v>550</v>
      </c>
    </row>
    <row r="61" spans="1:8">
      <c r="A61" s="1" t="s">
        <v>278</v>
      </c>
      <c r="B61" s="1" t="s">
        <v>204</v>
      </c>
      <c r="C61" s="1" t="s">
        <v>212</v>
      </c>
      <c r="D61" s="1" t="s">
        <v>10</v>
      </c>
      <c r="E61" s="1">
        <v>2017</v>
      </c>
      <c r="F61" s="1">
        <v>515</v>
      </c>
      <c r="G61" s="1">
        <v>1160</v>
      </c>
      <c r="H61" s="1">
        <v>624</v>
      </c>
    </row>
    <row r="62" spans="1:8">
      <c r="A62" s="1" t="s">
        <v>278</v>
      </c>
      <c r="B62" s="1" t="s">
        <v>204</v>
      </c>
      <c r="C62" s="1" t="s">
        <v>212</v>
      </c>
      <c r="D62" s="1" t="s">
        <v>9</v>
      </c>
      <c r="E62" s="1">
        <v>2017</v>
      </c>
      <c r="F62" s="1">
        <v>940</v>
      </c>
      <c r="G62" s="1">
        <v>2099</v>
      </c>
      <c r="H62" s="1">
        <v>1139</v>
      </c>
    </row>
    <row r="63" spans="1:8">
      <c r="A63" s="1" t="s">
        <v>278</v>
      </c>
      <c r="B63" s="1" t="s">
        <v>204</v>
      </c>
      <c r="C63" s="1" t="s">
        <v>212</v>
      </c>
      <c r="D63" s="1" t="s">
        <v>8</v>
      </c>
      <c r="E63" s="1">
        <v>2017</v>
      </c>
      <c r="F63" s="1">
        <v>753</v>
      </c>
      <c r="G63" s="1">
        <v>1699</v>
      </c>
      <c r="H63" s="1">
        <v>913</v>
      </c>
    </row>
    <row r="64" spans="1:8">
      <c r="A64" s="1" t="s">
        <v>278</v>
      </c>
      <c r="B64" s="1" t="s">
        <v>204</v>
      </c>
      <c r="C64" s="1" t="s">
        <v>212</v>
      </c>
      <c r="D64" s="1" t="s">
        <v>7</v>
      </c>
      <c r="E64" s="1">
        <v>2017</v>
      </c>
      <c r="F64" s="1">
        <v>603</v>
      </c>
      <c r="G64" s="1">
        <v>1360</v>
      </c>
      <c r="H64" s="1">
        <v>731</v>
      </c>
    </row>
    <row r="65" spans="1:8">
      <c r="A65" s="1" t="s">
        <v>278</v>
      </c>
      <c r="B65" s="1" t="s">
        <v>204</v>
      </c>
      <c r="C65" s="1" t="s">
        <v>212</v>
      </c>
      <c r="D65" s="1" t="s">
        <v>6</v>
      </c>
      <c r="E65" s="1">
        <v>2017</v>
      </c>
      <c r="F65" s="1">
        <v>802</v>
      </c>
      <c r="G65" s="1">
        <v>1574</v>
      </c>
      <c r="H65" s="1">
        <v>972</v>
      </c>
    </row>
    <row r="66" spans="1:8">
      <c r="A66" s="1" t="s">
        <v>278</v>
      </c>
      <c r="B66" s="1" t="s">
        <v>204</v>
      </c>
      <c r="C66" s="1" t="s">
        <v>212</v>
      </c>
      <c r="D66" s="1" t="s">
        <v>5</v>
      </c>
      <c r="E66" s="1">
        <v>2017</v>
      </c>
      <c r="F66" s="1">
        <v>790</v>
      </c>
      <c r="G66" s="1">
        <v>1537</v>
      </c>
      <c r="H66" s="1">
        <v>957</v>
      </c>
    </row>
    <row r="67" spans="1:8">
      <c r="A67" s="1" t="s">
        <v>278</v>
      </c>
      <c r="B67" s="1" t="s">
        <v>204</v>
      </c>
      <c r="C67" s="1" t="s">
        <v>212</v>
      </c>
      <c r="D67" s="1" t="s">
        <v>4</v>
      </c>
      <c r="E67" s="1">
        <v>2017</v>
      </c>
      <c r="F67" s="1">
        <v>724</v>
      </c>
      <c r="G67" s="1">
        <v>1405</v>
      </c>
      <c r="H67" s="1">
        <v>877</v>
      </c>
    </row>
    <row r="68" spans="1:8">
      <c r="A68" s="1" t="s">
        <v>278</v>
      </c>
      <c r="B68" s="1" t="s">
        <v>205</v>
      </c>
      <c r="C68" s="1" t="s">
        <v>212</v>
      </c>
      <c r="D68" s="1" t="s">
        <v>18</v>
      </c>
      <c r="E68" s="1">
        <v>2017</v>
      </c>
      <c r="F68" s="1">
        <v>283</v>
      </c>
      <c r="G68" s="1">
        <v>900</v>
      </c>
      <c r="H68" s="1">
        <v>259</v>
      </c>
    </row>
    <row r="69" spans="1:8">
      <c r="A69" s="1" t="s">
        <v>278</v>
      </c>
      <c r="B69" s="1" t="s">
        <v>205</v>
      </c>
      <c r="C69" s="1" t="s">
        <v>212</v>
      </c>
      <c r="D69" s="1" t="s">
        <v>16</v>
      </c>
      <c r="E69" s="1">
        <v>2017</v>
      </c>
      <c r="F69" s="1">
        <v>311</v>
      </c>
      <c r="G69" s="1">
        <v>995</v>
      </c>
      <c r="H69" s="1">
        <v>284</v>
      </c>
    </row>
    <row r="70" spans="1:8">
      <c r="A70" s="1" t="s">
        <v>278</v>
      </c>
      <c r="B70" s="1" t="s">
        <v>205</v>
      </c>
      <c r="C70" s="1" t="s">
        <v>212</v>
      </c>
      <c r="D70" s="1" t="s">
        <v>14</v>
      </c>
      <c r="E70" s="1">
        <v>2017</v>
      </c>
      <c r="F70" s="1">
        <v>270</v>
      </c>
      <c r="G70" s="1">
        <v>856</v>
      </c>
      <c r="H70" s="1">
        <v>247</v>
      </c>
    </row>
    <row r="71" spans="1:8">
      <c r="A71" s="1" t="s">
        <v>278</v>
      </c>
      <c r="B71" s="1" t="s">
        <v>205</v>
      </c>
      <c r="C71" s="1" t="s">
        <v>212</v>
      </c>
      <c r="D71" s="1" t="s">
        <v>13</v>
      </c>
      <c r="E71" s="1">
        <v>2017</v>
      </c>
      <c r="F71" s="1">
        <v>242</v>
      </c>
      <c r="G71" s="1">
        <v>779</v>
      </c>
      <c r="H71" s="1">
        <v>221</v>
      </c>
    </row>
    <row r="72" spans="1:8">
      <c r="A72" s="1" t="s">
        <v>278</v>
      </c>
      <c r="B72" s="1" t="s">
        <v>205</v>
      </c>
      <c r="C72" s="1" t="s">
        <v>212</v>
      </c>
      <c r="D72" s="1" t="s">
        <v>11</v>
      </c>
      <c r="E72" s="1">
        <v>2017</v>
      </c>
      <c r="F72" s="1">
        <v>249</v>
      </c>
      <c r="G72" s="1">
        <v>789</v>
      </c>
      <c r="H72" s="1">
        <v>227</v>
      </c>
    </row>
    <row r="73" spans="1:8">
      <c r="A73" s="1" t="s">
        <v>278</v>
      </c>
      <c r="B73" s="1" t="s">
        <v>205</v>
      </c>
      <c r="C73" s="1" t="s">
        <v>212</v>
      </c>
      <c r="D73" s="1" t="s">
        <v>10</v>
      </c>
      <c r="E73" s="1">
        <v>2017</v>
      </c>
      <c r="F73" s="1">
        <v>212</v>
      </c>
      <c r="G73" s="1">
        <v>681</v>
      </c>
      <c r="H73" s="1">
        <v>193</v>
      </c>
    </row>
    <row r="74" spans="1:8">
      <c r="A74" s="1" t="s">
        <v>278</v>
      </c>
      <c r="B74" s="1" t="s">
        <v>203</v>
      </c>
      <c r="C74" s="1" t="s">
        <v>212</v>
      </c>
      <c r="D74" s="1" t="s">
        <v>18</v>
      </c>
      <c r="E74" s="1">
        <v>2017</v>
      </c>
      <c r="F74" s="1">
        <v>255</v>
      </c>
      <c r="G74" s="1">
        <v>862</v>
      </c>
      <c r="H74" s="1">
        <v>251</v>
      </c>
    </row>
    <row r="75" spans="1:8">
      <c r="A75" s="1" t="s">
        <v>278</v>
      </c>
      <c r="B75" s="1" t="s">
        <v>203</v>
      </c>
      <c r="C75" s="1" t="s">
        <v>212</v>
      </c>
      <c r="D75" s="1" t="s">
        <v>16</v>
      </c>
      <c r="E75" s="1">
        <v>2017</v>
      </c>
      <c r="F75" s="1">
        <v>273</v>
      </c>
      <c r="G75" s="1">
        <v>930</v>
      </c>
      <c r="H75" s="1">
        <v>269</v>
      </c>
    </row>
    <row r="76" spans="1:8">
      <c r="A76" s="1" t="s">
        <v>278</v>
      </c>
      <c r="B76" s="1" t="s">
        <v>203</v>
      </c>
      <c r="C76" s="1" t="s">
        <v>212</v>
      </c>
      <c r="D76" s="1" t="s">
        <v>14</v>
      </c>
      <c r="E76" s="1">
        <v>2017</v>
      </c>
      <c r="F76" s="1">
        <v>240</v>
      </c>
      <c r="G76" s="1">
        <v>814</v>
      </c>
      <c r="H76" s="1">
        <v>237</v>
      </c>
    </row>
    <row r="77" spans="1:8">
      <c r="A77" s="1" t="s">
        <v>278</v>
      </c>
      <c r="B77" s="1" t="s">
        <v>203</v>
      </c>
      <c r="C77" s="1" t="s">
        <v>212</v>
      </c>
      <c r="D77" s="1" t="s">
        <v>13</v>
      </c>
      <c r="E77" s="1">
        <v>2017</v>
      </c>
      <c r="F77" s="1">
        <v>211</v>
      </c>
      <c r="G77" s="1">
        <v>714</v>
      </c>
      <c r="H77" s="1">
        <v>208</v>
      </c>
    </row>
    <row r="78" spans="1:8">
      <c r="A78" s="1" t="s">
        <v>278</v>
      </c>
      <c r="B78" s="1" t="s">
        <v>203</v>
      </c>
      <c r="C78" s="1" t="s">
        <v>212</v>
      </c>
      <c r="D78" s="1" t="s">
        <v>11</v>
      </c>
      <c r="E78" s="1">
        <v>2017</v>
      </c>
      <c r="F78" s="1">
        <v>201</v>
      </c>
      <c r="G78" s="1">
        <v>678</v>
      </c>
      <c r="H78" s="1">
        <v>198</v>
      </c>
    </row>
    <row r="79" spans="1:8">
      <c r="A79" s="1" t="s">
        <v>278</v>
      </c>
      <c r="B79" s="1" t="s">
        <v>203</v>
      </c>
      <c r="C79" s="1" t="s">
        <v>212</v>
      </c>
      <c r="D79" s="1" t="s">
        <v>10</v>
      </c>
      <c r="E79" s="1">
        <v>2017</v>
      </c>
      <c r="F79" s="1">
        <v>196</v>
      </c>
      <c r="G79" s="1">
        <v>660</v>
      </c>
      <c r="H79" s="1">
        <v>193</v>
      </c>
    </row>
    <row r="80" spans="1:8">
      <c r="A80" s="1" t="s">
        <v>278</v>
      </c>
      <c r="B80" s="1" t="s">
        <v>207</v>
      </c>
      <c r="C80" s="1" t="s">
        <v>211</v>
      </c>
      <c r="D80" s="1" t="s">
        <v>4</v>
      </c>
      <c r="E80" s="1">
        <v>2017</v>
      </c>
      <c r="F80" s="1">
        <v>103</v>
      </c>
      <c r="G80" s="1">
        <v>155</v>
      </c>
      <c r="H80" s="1">
        <v>60</v>
      </c>
    </row>
    <row r="81" spans="1:8">
      <c r="A81" s="1" t="s">
        <v>278</v>
      </c>
      <c r="B81" s="1" t="s">
        <v>206</v>
      </c>
      <c r="C81" s="1" t="s">
        <v>211</v>
      </c>
      <c r="D81" s="1" t="s">
        <v>4</v>
      </c>
      <c r="E81" s="1">
        <v>2017</v>
      </c>
      <c r="F81" s="1">
        <v>67</v>
      </c>
      <c r="G81" s="1">
        <v>116</v>
      </c>
      <c r="H81" s="1">
        <v>0</v>
      </c>
    </row>
    <row r="82" spans="1:8">
      <c r="A82" s="1" t="s">
        <v>278</v>
      </c>
      <c r="B82" s="1" t="s">
        <v>204</v>
      </c>
      <c r="C82" s="1" t="s">
        <v>211</v>
      </c>
      <c r="D82" s="1" t="s">
        <v>18</v>
      </c>
      <c r="E82" s="1">
        <v>2017</v>
      </c>
      <c r="F82" s="1">
        <v>206</v>
      </c>
      <c r="G82" s="1">
        <v>466</v>
      </c>
      <c r="H82" s="1">
        <v>250</v>
      </c>
    </row>
    <row r="83" spans="1:8">
      <c r="A83" s="1" t="s">
        <v>278</v>
      </c>
      <c r="B83" s="1" t="s">
        <v>204</v>
      </c>
      <c r="C83" s="1" t="s">
        <v>211</v>
      </c>
      <c r="D83" s="1" t="s">
        <v>16</v>
      </c>
      <c r="E83" s="1">
        <v>2017</v>
      </c>
      <c r="F83" s="1">
        <v>237</v>
      </c>
      <c r="G83" s="1">
        <v>535</v>
      </c>
      <c r="H83" s="1">
        <v>287</v>
      </c>
    </row>
    <row r="84" spans="1:8">
      <c r="A84" s="1" t="s">
        <v>278</v>
      </c>
      <c r="B84" s="1" t="s">
        <v>204</v>
      </c>
      <c r="C84" s="1" t="s">
        <v>211</v>
      </c>
      <c r="D84" s="1" t="s">
        <v>14</v>
      </c>
      <c r="E84" s="1">
        <v>2017</v>
      </c>
      <c r="F84" s="1">
        <v>242</v>
      </c>
      <c r="G84" s="1">
        <v>541</v>
      </c>
      <c r="H84" s="1">
        <v>293</v>
      </c>
    </row>
    <row r="85" spans="1:8">
      <c r="A85" s="1" t="s">
        <v>278</v>
      </c>
      <c r="B85" s="1" t="s">
        <v>204</v>
      </c>
      <c r="C85" s="1" t="s">
        <v>211</v>
      </c>
      <c r="D85" s="1" t="s">
        <v>13</v>
      </c>
      <c r="E85" s="1">
        <v>2017</v>
      </c>
      <c r="F85" s="1">
        <v>313</v>
      </c>
      <c r="G85" s="1">
        <v>709</v>
      </c>
      <c r="H85" s="1">
        <v>379</v>
      </c>
    </row>
    <row r="86" spans="1:8">
      <c r="A86" s="1" t="s">
        <v>278</v>
      </c>
      <c r="B86" s="1" t="s">
        <v>204</v>
      </c>
      <c r="C86" s="1" t="s">
        <v>211</v>
      </c>
      <c r="D86" s="1" t="s">
        <v>11</v>
      </c>
      <c r="E86" s="1">
        <v>2017</v>
      </c>
      <c r="F86" s="1">
        <v>317</v>
      </c>
      <c r="G86" s="1">
        <v>708</v>
      </c>
      <c r="H86" s="1">
        <v>385</v>
      </c>
    </row>
    <row r="87" spans="1:8">
      <c r="A87" s="1" t="s">
        <v>278</v>
      </c>
      <c r="B87" s="1" t="s">
        <v>204</v>
      </c>
      <c r="C87" s="1" t="s">
        <v>211</v>
      </c>
      <c r="D87" s="1" t="s">
        <v>10</v>
      </c>
      <c r="E87" s="1">
        <v>2017</v>
      </c>
      <c r="F87" s="1">
        <v>333</v>
      </c>
      <c r="G87" s="1">
        <v>743</v>
      </c>
      <c r="H87" s="1">
        <v>404</v>
      </c>
    </row>
    <row r="88" spans="1:8">
      <c r="A88" s="1" t="s">
        <v>278</v>
      </c>
      <c r="B88" s="1" t="s">
        <v>204</v>
      </c>
      <c r="C88" s="1" t="s">
        <v>211</v>
      </c>
      <c r="D88" s="1" t="s">
        <v>9</v>
      </c>
      <c r="E88" s="1">
        <v>2017</v>
      </c>
      <c r="F88" s="1">
        <v>671</v>
      </c>
      <c r="G88" s="1">
        <v>1513</v>
      </c>
      <c r="H88" s="1">
        <v>813</v>
      </c>
    </row>
    <row r="89" spans="1:8">
      <c r="A89" s="1" t="s">
        <v>278</v>
      </c>
      <c r="B89" s="1" t="s">
        <v>204</v>
      </c>
      <c r="C89" s="1" t="s">
        <v>211</v>
      </c>
      <c r="D89" s="1" t="s">
        <v>8</v>
      </c>
      <c r="E89" s="1">
        <v>2017</v>
      </c>
      <c r="F89" s="1">
        <v>461</v>
      </c>
      <c r="G89" s="1">
        <v>1037</v>
      </c>
      <c r="H89" s="1">
        <v>559</v>
      </c>
    </row>
    <row r="90" spans="1:8">
      <c r="A90" s="1" t="s">
        <v>278</v>
      </c>
      <c r="B90" s="1" t="s">
        <v>204</v>
      </c>
      <c r="C90" s="1" t="s">
        <v>211</v>
      </c>
      <c r="D90" s="1" t="s">
        <v>7</v>
      </c>
      <c r="E90" s="1">
        <v>2017</v>
      </c>
      <c r="F90" s="1">
        <v>387</v>
      </c>
      <c r="G90" s="1">
        <v>867</v>
      </c>
      <c r="H90" s="1">
        <v>469</v>
      </c>
    </row>
    <row r="91" spans="1:8">
      <c r="A91" s="1" t="s">
        <v>278</v>
      </c>
      <c r="B91" s="1" t="s">
        <v>204</v>
      </c>
      <c r="C91" s="1" t="s">
        <v>211</v>
      </c>
      <c r="D91" s="1" t="s">
        <v>6</v>
      </c>
      <c r="E91" s="1">
        <v>2017</v>
      </c>
      <c r="F91" s="1">
        <v>536</v>
      </c>
      <c r="G91" s="1">
        <v>1047</v>
      </c>
      <c r="H91" s="1">
        <v>650</v>
      </c>
    </row>
    <row r="92" spans="1:8">
      <c r="A92" s="1" t="s">
        <v>278</v>
      </c>
      <c r="B92" s="1" t="s">
        <v>204</v>
      </c>
      <c r="C92" s="1" t="s">
        <v>211</v>
      </c>
      <c r="D92" s="1" t="s">
        <v>5</v>
      </c>
      <c r="E92" s="1">
        <v>2017</v>
      </c>
      <c r="F92" s="1">
        <v>496</v>
      </c>
      <c r="G92" s="1">
        <v>964</v>
      </c>
      <c r="H92" s="1">
        <v>601</v>
      </c>
    </row>
    <row r="93" spans="1:8">
      <c r="A93" s="1" t="s">
        <v>278</v>
      </c>
      <c r="B93" s="1" t="s">
        <v>204</v>
      </c>
      <c r="C93" s="1" t="s">
        <v>211</v>
      </c>
      <c r="D93" s="1" t="s">
        <v>4</v>
      </c>
      <c r="E93" s="1">
        <v>2017</v>
      </c>
      <c r="F93" s="1">
        <v>486</v>
      </c>
      <c r="G93" s="1">
        <v>958</v>
      </c>
      <c r="H93" s="1">
        <v>589</v>
      </c>
    </row>
    <row r="94" spans="1:8">
      <c r="A94" s="1" t="s">
        <v>278</v>
      </c>
      <c r="B94" s="1" t="s">
        <v>205</v>
      </c>
      <c r="C94" s="1" t="s">
        <v>211</v>
      </c>
      <c r="D94" s="1" t="s">
        <v>18</v>
      </c>
      <c r="E94" s="1">
        <v>2017</v>
      </c>
      <c r="F94" s="1">
        <v>193</v>
      </c>
      <c r="G94" s="1">
        <v>623</v>
      </c>
      <c r="H94" s="1">
        <v>177</v>
      </c>
    </row>
    <row r="95" spans="1:8">
      <c r="A95" s="1" t="s">
        <v>278</v>
      </c>
      <c r="B95" s="1" t="s">
        <v>205</v>
      </c>
      <c r="C95" s="1" t="s">
        <v>211</v>
      </c>
      <c r="D95" s="1" t="s">
        <v>16</v>
      </c>
      <c r="E95" s="1">
        <v>2017</v>
      </c>
      <c r="F95" s="1">
        <v>228</v>
      </c>
      <c r="G95" s="1">
        <v>729</v>
      </c>
      <c r="H95" s="1">
        <v>209</v>
      </c>
    </row>
    <row r="96" spans="1:8">
      <c r="A96" s="1" t="s">
        <v>278</v>
      </c>
      <c r="B96" s="1" t="s">
        <v>205</v>
      </c>
      <c r="C96" s="1" t="s">
        <v>211</v>
      </c>
      <c r="D96" s="1" t="s">
        <v>14</v>
      </c>
      <c r="E96" s="1">
        <v>2017</v>
      </c>
      <c r="F96" s="1">
        <v>170</v>
      </c>
      <c r="G96" s="1">
        <v>540</v>
      </c>
      <c r="H96" s="1">
        <v>155</v>
      </c>
    </row>
    <row r="97" spans="1:8">
      <c r="A97" s="1" t="s">
        <v>278</v>
      </c>
      <c r="B97" s="1" t="s">
        <v>205</v>
      </c>
      <c r="C97" s="1" t="s">
        <v>211</v>
      </c>
      <c r="D97" s="1" t="s">
        <v>13</v>
      </c>
      <c r="E97" s="1">
        <v>2017</v>
      </c>
      <c r="F97" s="1">
        <v>174</v>
      </c>
      <c r="G97" s="1">
        <v>556</v>
      </c>
      <c r="H97" s="1">
        <v>159</v>
      </c>
    </row>
    <row r="98" spans="1:8">
      <c r="A98" s="1" t="s">
        <v>278</v>
      </c>
      <c r="B98" s="1" t="s">
        <v>205</v>
      </c>
      <c r="C98" s="1" t="s">
        <v>211</v>
      </c>
      <c r="D98" s="1" t="s">
        <v>11</v>
      </c>
      <c r="E98" s="1">
        <v>2017</v>
      </c>
      <c r="F98" s="1">
        <v>174</v>
      </c>
      <c r="G98" s="1">
        <v>552</v>
      </c>
      <c r="H98" s="1">
        <v>159</v>
      </c>
    </row>
    <row r="99" spans="1:8">
      <c r="A99" s="1" t="s">
        <v>278</v>
      </c>
      <c r="B99" s="1" t="s">
        <v>205</v>
      </c>
      <c r="C99" s="1" t="s">
        <v>211</v>
      </c>
      <c r="D99" s="1" t="s">
        <v>10</v>
      </c>
      <c r="E99" s="1">
        <v>2017</v>
      </c>
      <c r="F99" s="1">
        <v>128</v>
      </c>
      <c r="G99" s="1">
        <v>408</v>
      </c>
      <c r="H99" s="1">
        <v>117</v>
      </c>
    </row>
    <row r="100" spans="1:8">
      <c r="A100" s="1" t="s">
        <v>278</v>
      </c>
      <c r="B100" s="1" t="s">
        <v>203</v>
      </c>
      <c r="C100" s="1" t="s">
        <v>211</v>
      </c>
      <c r="D100" s="1" t="s">
        <v>18</v>
      </c>
      <c r="E100" s="1">
        <v>2017</v>
      </c>
      <c r="F100" s="1">
        <v>178</v>
      </c>
      <c r="G100" s="1">
        <v>600</v>
      </c>
      <c r="H100" s="1">
        <v>176</v>
      </c>
    </row>
    <row r="101" spans="1:8">
      <c r="A101" s="1" t="s">
        <v>278</v>
      </c>
      <c r="B101" s="1" t="s">
        <v>203</v>
      </c>
      <c r="C101" s="1" t="s">
        <v>211</v>
      </c>
      <c r="D101" s="1" t="s">
        <v>16</v>
      </c>
      <c r="E101" s="1">
        <v>2017</v>
      </c>
      <c r="F101" s="1">
        <v>183</v>
      </c>
      <c r="G101" s="1">
        <v>623</v>
      </c>
      <c r="H101" s="1">
        <v>180</v>
      </c>
    </row>
    <row r="102" spans="1:8">
      <c r="A102" s="1" t="s">
        <v>278</v>
      </c>
      <c r="B102" s="1" t="s">
        <v>203</v>
      </c>
      <c r="C102" s="1" t="s">
        <v>211</v>
      </c>
      <c r="D102" s="1" t="s">
        <v>14</v>
      </c>
      <c r="E102" s="1">
        <v>2017</v>
      </c>
      <c r="F102" s="1">
        <v>159</v>
      </c>
      <c r="G102" s="1">
        <v>534</v>
      </c>
      <c r="H102" s="1">
        <v>156</v>
      </c>
    </row>
    <row r="103" spans="1:8">
      <c r="A103" s="1" t="s">
        <v>278</v>
      </c>
      <c r="B103" s="1" t="s">
        <v>203</v>
      </c>
      <c r="C103" s="1" t="s">
        <v>211</v>
      </c>
      <c r="D103" s="1" t="s">
        <v>13</v>
      </c>
      <c r="E103" s="1">
        <v>2017</v>
      </c>
      <c r="F103" s="1">
        <v>150</v>
      </c>
      <c r="G103" s="1">
        <v>507</v>
      </c>
      <c r="H103" s="1">
        <v>148</v>
      </c>
    </row>
    <row r="104" spans="1:8">
      <c r="A104" s="1" t="s">
        <v>278</v>
      </c>
      <c r="B104" s="1" t="s">
        <v>203</v>
      </c>
      <c r="C104" s="1" t="s">
        <v>211</v>
      </c>
      <c r="D104" s="1" t="s">
        <v>11</v>
      </c>
      <c r="E104" s="1">
        <v>2017</v>
      </c>
      <c r="F104" s="1">
        <v>139</v>
      </c>
      <c r="G104" s="1">
        <v>473</v>
      </c>
      <c r="H104" s="1">
        <v>137</v>
      </c>
    </row>
    <row r="105" spans="1:8">
      <c r="A105" s="1" t="s">
        <v>278</v>
      </c>
      <c r="B105" s="1" t="s">
        <v>203</v>
      </c>
      <c r="C105" s="1" t="s">
        <v>211</v>
      </c>
      <c r="D105" s="1" t="s">
        <v>10</v>
      </c>
      <c r="E105" s="1">
        <v>2017</v>
      </c>
      <c r="F105" s="1">
        <v>149</v>
      </c>
      <c r="G105" s="1">
        <v>508</v>
      </c>
      <c r="H105" s="1">
        <v>147</v>
      </c>
    </row>
    <row r="106" spans="1:8">
      <c r="A106" s="1" t="s">
        <v>278</v>
      </c>
      <c r="B106" s="1" t="s">
        <v>207</v>
      </c>
      <c r="C106" s="1" t="s">
        <v>210</v>
      </c>
      <c r="D106" s="1" t="s">
        <v>4</v>
      </c>
      <c r="E106" s="1">
        <v>2017</v>
      </c>
      <c r="F106" s="1">
        <v>130</v>
      </c>
      <c r="G106" s="1">
        <v>193</v>
      </c>
      <c r="H106" s="1">
        <v>76</v>
      </c>
    </row>
    <row r="107" spans="1:8">
      <c r="A107" s="1" t="s">
        <v>278</v>
      </c>
      <c r="B107" s="1" t="s">
        <v>206</v>
      </c>
      <c r="C107" s="1" t="s">
        <v>210</v>
      </c>
      <c r="D107" s="1" t="s">
        <v>4</v>
      </c>
      <c r="E107" s="1">
        <v>2017</v>
      </c>
      <c r="F107" s="1">
        <v>75</v>
      </c>
      <c r="G107" s="1">
        <v>130</v>
      </c>
      <c r="H107" s="1">
        <v>0</v>
      </c>
    </row>
    <row r="108" spans="1:8">
      <c r="A108" s="1" t="s">
        <v>278</v>
      </c>
      <c r="B108" s="1" t="s">
        <v>204</v>
      </c>
      <c r="C108" s="1" t="s">
        <v>210</v>
      </c>
      <c r="D108" s="1" t="s">
        <v>18</v>
      </c>
      <c r="E108" s="1">
        <v>2017</v>
      </c>
      <c r="F108" s="1">
        <v>227</v>
      </c>
      <c r="G108" s="1">
        <v>512</v>
      </c>
      <c r="H108" s="1">
        <v>276</v>
      </c>
    </row>
    <row r="109" spans="1:8">
      <c r="A109" s="1" t="s">
        <v>278</v>
      </c>
      <c r="B109" s="1" t="s">
        <v>204</v>
      </c>
      <c r="C109" s="1" t="s">
        <v>210</v>
      </c>
      <c r="D109" s="1" t="s">
        <v>16</v>
      </c>
      <c r="E109" s="1">
        <v>2017</v>
      </c>
      <c r="F109" s="1">
        <v>320</v>
      </c>
      <c r="G109" s="1">
        <v>721</v>
      </c>
      <c r="H109" s="1">
        <v>388</v>
      </c>
    </row>
    <row r="110" spans="1:8">
      <c r="A110" s="1" t="s">
        <v>278</v>
      </c>
      <c r="B110" s="1" t="s">
        <v>204</v>
      </c>
      <c r="C110" s="1" t="s">
        <v>210</v>
      </c>
      <c r="D110" s="1" t="s">
        <v>14</v>
      </c>
      <c r="E110" s="1">
        <v>2017</v>
      </c>
      <c r="F110" s="1">
        <v>304</v>
      </c>
      <c r="G110" s="1">
        <v>691</v>
      </c>
      <c r="H110" s="1">
        <v>369</v>
      </c>
    </row>
    <row r="111" spans="1:8">
      <c r="A111" s="1" t="s">
        <v>278</v>
      </c>
      <c r="B111" s="1" t="s">
        <v>204</v>
      </c>
      <c r="C111" s="1" t="s">
        <v>210</v>
      </c>
      <c r="D111" s="1" t="s">
        <v>13</v>
      </c>
      <c r="E111" s="1">
        <v>2017</v>
      </c>
      <c r="F111" s="1">
        <v>357</v>
      </c>
      <c r="G111" s="1">
        <v>797</v>
      </c>
      <c r="H111" s="1">
        <v>432</v>
      </c>
    </row>
    <row r="112" spans="1:8">
      <c r="A112" s="1" t="s">
        <v>278</v>
      </c>
      <c r="B112" s="1" t="s">
        <v>204</v>
      </c>
      <c r="C112" s="1" t="s">
        <v>210</v>
      </c>
      <c r="D112" s="1" t="s">
        <v>11</v>
      </c>
      <c r="E112" s="1">
        <v>2017</v>
      </c>
      <c r="F112" s="1">
        <v>382</v>
      </c>
      <c r="G112" s="1">
        <v>856</v>
      </c>
      <c r="H112" s="1">
        <v>463</v>
      </c>
    </row>
    <row r="113" spans="1:8">
      <c r="A113" s="1" t="s">
        <v>278</v>
      </c>
      <c r="B113" s="1" t="s">
        <v>204</v>
      </c>
      <c r="C113" s="1" t="s">
        <v>210</v>
      </c>
      <c r="D113" s="1" t="s">
        <v>10</v>
      </c>
      <c r="E113" s="1">
        <v>2017</v>
      </c>
      <c r="F113" s="1">
        <v>423</v>
      </c>
      <c r="G113" s="1">
        <v>958</v>
      </c>
      <c r="H113" s="1">
        <v>513</v>
      </c>
    </row>
    <row r="114" spans="1:8">
      <c r="A114" s="1" t="s">
        <v>278</v>
      </c>
      <c r="B114" s="1" t="s">
        <v>204</v>
      </c>
      <c r="C114" s="1" t="s">
        <v>210</v>
      </c>
      <c r="D114" s="1" t="s">
        <v>9</v>
      </c>
      <c r="E114" s="1">
        <v>2017</v>
      </c>
      <c r="F114" s="1">
        <v>793</v>
      </c>
      <c r="G114" s="1">
        <v>1775</v>
      </c>
      <c r="H114" s="1">
        <v>962</v>
      </c>
    </row>
    <row r="115" spans="1:8">
      <c r="A115" s="1" t="s">
        <v>278</v>
      </c>
      <c r="B115" s="1" t="s">
        <v>204</v>
      </c>
      <c r="C115" s="1" t="s">
        <v>210</v>
      </c>
      <c r="D115" s="1" t="s">
        <v>8</v>
      </c>
      <c r="E115" s="1">
        <v>2017</v>
      </c>
      <c r="F115" s="1">
        <v>574</v>
      </c>
      <c r="G115" s="1">
        <v>1279</v>
      </c>
      <c r="H115" s="1">
        <v>696</v>
      </c>
    </row>
    <row r="116" spans="1:8">
      <c r="A116" s="1" t="s">
        <v>278</v>
      </c>
      <c r="B116" s="1" t="s">
        <v>204</v>
      </c>
      <c r="C116" s="1" t="s">
        <v>210</v>
      </c>
      <c r="D116" s="1" t="s">
        <v>7</v>
      </c>
      <c r="E116" s="1">
        <v>2017</v>
      </c>
      <c r="F116" s="1">
        <v>442</v>
      </c>
      <c r="G116" s="1">
        <v>993</v>
      </c>
      <c r="H116" s="1">
        <v>535</v>
      </c>
    </row>
    <row r="117" spans="1:8">
      <c r="A117" s="1" t="s">
        <v>278</v>
      </c>
      <c r="B117" s="1" t="s">
        <v>204</v>
      </c>
      <c r="C117" s="1" t="s">
        <v>210</v>
      </c>
      <c r="D117" s="1" t="s">
        <v>6</v>
      </c>
      <c r="E117" s="1">
        <v>2017</v>
      </c>
      <c r="F117" s="1">
        <v>609</v>
      </c>
      <c r="G117" s="1">
        <v>1191</v>
      </c>
      <c r="H117" s="1">
        <v>738</v>
      </c>
    </row>
    <row r="118" spans="1:8">
      <c r="A118" s="1" t="s">
        <v>278</v>
      </c>
      <c r="B118" s="1" t="s">
        <v>204</v>
      </c>
      <c r="C118" s="1" t="s">
        <v>210</v>
      </c>
      <c r="D118" s="1" t="s">
        <v>5</v>
      </c>
      <c r="E118" s="1">
        <v>2017</v>
      </c>
      <c r="F118" s="1">
        <v>629</v>
      </c>
      <c r="G118" s="1">
        <v>1236</v>
      </c>
      <c r="H118" s="1">
        <v>762</v>
      </c>
    </row>
    <row r="119" spans="1:8">
      <c r="A119" s="1" t="s">
        <v>278</v>
      </c>
      <c r="B119" s="1" t="s">
        <v>204</v>
      </c>
      <c r="C119" s="1" t="s">
        <v>210</v>
      </c>
      <c r="D119" s="1" t="s">
        <v>4</v>
      </c>
      <c r="E119" s="1">
        <v>2017</v>
      </c>
      <c r="F119" s="1">
        <v>632</v>
      </c>
      <c r="G119" s="1">
        <v>1242</v>
      </c>
      <c r="H119" s="1">
        <v>766</v>
      </c>
    </row>
    <row r="120" spans="1:8">
      <c r="A120" s="1" t="s">
        <v>278</v>
      </c>
      <c r="B120" s="1" t="s">
        <v>205</v>
      </c>
      <c r="C120" s="1" t="s">
        <v>210</v>
      </c>
      <c r="D120" s="1" t="s">
        <v>18</v>
      </c>
      <c r="E120" s="1">
        <v>2017</v>
      </c>
      <c r="F120" s="1">
        <v>259</v>
      </c>
      <c r="G120" s="1">
        <v>828</v>
      </c>
      <c r="H120" s="1">
        <v>236</v>
      </c>
    </row>
    <row r="121" spans="1:8">
      <c r="A121" s="1" t="s">
        <v>278</v>
      </c>
      <c r="B121" s="1" t="s">
        <v>205</v>
      </c>
      <c r="C121" s="1" t="s">
        <v>210</v>
      </c>
      <c r="D121" s="1" t="s">
        <v>16</v>
      </c>
      <c r="E121" s="1">
        <v>2017</v>
      </c>
      <c r="F121" s="1">
        <v>275</v>
      </c>
      <c r="G121" s="1">
        <v>876</v>
      </c>
      <c r="H121" s="1">
        <v>251</v>
      </c>
    </row>
    <row r="122" spans="1:8">
      <c r="A122" s="1" t="s">
        <v>278</v>
      </c>
      <c r="B122" s="1" t="s">
        <v>205</v>
      </c>
      <c r="C122" s="1" t="s">
        <v>210</v>
      </c>
      <c r="D122" s="1" t="s">
        <v>14</v>
      </c>
      <c r="E122" s="1">
        <v>2017</v>
      </c>
      <c r="F122" s="1">
        <v>242</v>
      </c>
      <c r="G122" s="1">
        <v>769</v>
      </c>
      <c r="H122" s="1">
        <v>221</v>
      </c>
    </row>
    <row r="123" spans="1:8">
      <c r="A123" s="1" t="s">
        <v>278</v>
      </c>
      <c r="B123" s="1" t="s">
        <v>205</v>
      </c>
      <c r="C123" s="1" t="s">
        <v>210</v>
      </c>
      <c r="D123" s="1" t="s">
        <v>13</v>
      </c>
      <c r="E123" s="1">
        <v>2017</v>
      </c>
      <c r="F123" s="1">
        <v>209</v>
      </c>
      <c r="G123" s="1">
        <v>676</v>
      </c>
      <c r="H123" s="1">
        <v>191</v>
      </c>
    </row>
    <row r="124" spans="1:8">
      <c r="A124" s="1" t="s">
        <v>278</v>
      </c>
      <c r="B124" s="1" t="s">
        <v>205</v>
      </c>
      <c r="C124" s="1" t="s">
        <v>210</v>
      </c>
      <c r="D124" s="1" t="s">
        <v>11</v>
      </c>
      <c r="E124" s="1">
        <v>2017</v>
      </c>
      <c r="F124" s="1">
        <v>184</v>
      </c>
      <c r="G124" s="1">
        <v>585</v>
      </c>
      <c r="H124" s="1">
        <v>168</v>
      </c>
    </row>
    <row r="125" spans="1:8">
      <c r="A125" s="1" t="s">
        <v>278</v>
      </c>
      <c r="B125" s="1" t="s">
        <v>205</v>
      </c>
      <c r="C125" s="1" t="s">
        <v>210</v>
      </c>
      <c r="D125" s="1" t="s">
        <v>10</v>
      </c>
      <c r="E125" s="1">
        <v>2017</v>
      </c>
      <c r="F125" s="1">
        <v>165</v>
      </c>
      <c r="G125" s="1">
        <v>529</v>
      </c>
      <c r="H125" s="1">
        <v>151</v>
      </c>
    </row>
    <row r="126" spans="1:8">
      <c r="A126" s="1" t="s">
        <v>278</v>
      </c>
      <c r="B126" s="1" t="s">
        <v>203</v>
      </c>
      <c r="C126" s="1" t="s">
        <v>210</v>
      </c>
      <c r="D126" s="1" t="s">
        <v>18</v>
      </c>
      <c r="E126" s="1">
        <v>2017</v>
      </c>
      <c r="F126" s="1">
        <v>204</v>
      </c>
      <c r="G126" s="1">
        <v>691</v>
      </c>
      <c r="H126" s="1">
        <v>201</v>
      </c>
    </row>
    <row r="127" spans="1:8">
      <c r="A127" s="1" t="s">
        <v>278</v>
      </c>
      <c r="B127" s="1" t="s">
        <v>203</v>
      </c>
      <c r="C127" s="1" t="s">
        <v>210</v>
      </c>
      <c r="D127" s="1" t="s">
        <v>16</v>
      </c>
      <c r="E127" s="1">
        <v>2017</v>
      </c>
      <c r="F127" s="1">
        <v>235</v>
      </c>
      <c r="G127" s="1">
        <v>794</v>
      </c>
      <c r="H127" s="1">
        <v>232</v>
      </c>
    </row>
    <row r="128" spans="1:8">
      <c r="A128" s="1" t="s">
        <v>278</v>
      </c>
      <c r="B128" s="1" t="s">
        <v>203</v>
      </c>
      <c r="C128" s="1" t="s">
        <v>210</v>
      </c>
      <c r="D128" s="1" t="s">
        <v>14</v>
      </c>
      <c r="E128" s="1">
        <v>2017</v>
      </c>
      <c r="F128" s="1">
        <v>209</v>
      </c>
      <c r="G128" s="1">
        <v>713</v>
      </c>
      <c r="H128" s="1">
        <v>207</v>
      </c>
    </row>
    <row r="129" spans="1:8">
      <c r="A129" s="1" t="s">
        <v>278</v>
      </c>
      <c r="B129" s="1" t="s">
        <v>203</v>
      </c>
      <c r="C129" s="1" t="s">
        <v>210</v>
      </c>
      <c r="D129" s="1" t="s">
        <v>13</v>
      </c>
      <c r="E129" s="1">
        <v>2017</v>
      </c>
      <c r="F129" s="1">
        <v>179</v>
      </c>
      <c r="G129" s="1">
        <v>614</v>
      </c>
      <c r="H129" s="1">
        <v>176</v>
      </c>
    </row>
    <row r="130" spans="1:8">
      <c r="A130" s="1" t="s">
        <v>278</v>
      </c>
      <c r="B130" s="1" t="s">
        <v>203</v>
      </c>
      <c r="C130" s="1" t="s">
        <v>210</v>
      </c>
      <c r="D130" s="1" t="s">
        <v>11</v>
      </c>
      <c r="E130" s="1">
        <v>2017</v>
      </c>
      <c r="F130" s="1">
        <v>182</v>
      </c>
      <c r="G130" s="1">
        <v>626</v>
      </c>
      <c r="H130" s="1">
        <v>180</v>
      </c>
    </row>
    <row r="131" spans="1:8">
      <c r="A131" s="1" t="s">
        <v>278</v>
      </c>
      <c r="B131" s="1" t="s">
        <v>203</v>
      </c>
      <c r="C131" s="1" t="s">
        <v>210</v>
      </c>
      <c r="D131" s="1" t="s">
        <v>10</v>
      </c>
      <c r="E131" s="1">
        <v>2017</v>
      </c>
      <c r="F131" s="1">
        <v>159</v>
      </c>
      <c r="G131" s="1">
        <v>543</v>
      </c>
      <c r="H131" s="1">
        <v>156</v>
      </c>
    </row>
    <row r="132" spans="1:8">
      <c r="A132" s="1" t="s">
        <v>278</v>
      </c>
      <c r="B132" s="1" t="s">
        <v>207</v>
      </c>
      <c r="C132" s="1" t="s">
        <v>209</v>
      </c>
      <c r="D132" s="1" t="s">
        <v>4</v>
      </c>
      <c r="E132" s="1">
        <v>2017</v>
      </c>
      <c r="F132" s="1">
        <v>105</v>
      </c>
      <c r="G132" s="1">
        <v>157</v>
      </c>
      <c r="H132" s="1">
        <v>61</v>
      </c>
    </row>
    <row r="133" spans="1:8">
      <c r="A133" s="1" t="s">
        <v>278</v>
      </c>
      <c r="B133" s="1" t="s">
        <v>206</v>
      </c>
      <c r="C133" s="1" t="s">
        <v>209</v>
      </c>
      <c r="D133" s="1" t="s">
        <v>4</v>
      </c>
      <c r="E133" s="1">
        <v>2017</v>
      </c>
      <c r="F133" s="1">
        <v>62</v>
      </c>
      <c r="G133" s="1">
        <v>110</v>
      </c>
      <c r="H133" s="1">
        <v>0</v>
      </c>
    </row>
    <row r="134" spans="1:8">
      <c r="A134" s="1" t="s">
        <v>278</v>
      </c>
      <c r="B134" s="1" t="s">
        <v>204</v>
      </c>
      <c r="C134" s="1" t="s">
        <v>209</v>
      </c>
      <c r="D134" s="1" t="s">
        <v>18</v>
      </c>
      <c r="E134" s="1">
        <v>2017</v>
      </c>
      <c r="F134" s="1">
        <v>211</v>
      </c>
      <c r="G134" s="1">
        <v>478</v>
      </c>
      <c r="H134" s="1">
        <v>256</v>
      </c>
    </row>
    <row r="135" spans="1:8">
      <c r="A135" s="1" t="s">
        <v>278</v>
      </c>
      <c r="B135" s="1" t="s">
        <v>204</v>
      </c>
      <c r="C135" s="1" t="s">
        <v>209</v>
      </c>
      <c r="D135" s="1" t="s">
        <v>16</v>
      </c>
      <c r="E135" s="1">
        <v>2017</v>
      </c>
      <c r="F135" s="1">
        <v>256</v>
      </c>
      <c r="G135" s="1">
        <v>576</v>
      </c>
      <c r="H135" s="1">
        <v>310</v>
      </c>
    </row>
    <row r="136" spans="1:8">
      <c r="A136" s="1" t="s">
        <v>278</v>
      </c>
      <c r="B136" s="1" t="s">
        <v>204</v>
      </c>
      <c r="C136" s="1" t="s">
        <v>209</v>
      </c>
      <c r="D136" s="1" t="s">
        <v>14</v>
      </c>
      <c r="E136" s="1">
        <v>2017</v>
      </c>
      <c r="F136" s="1">
        <v>257</v>
      </c>
      <c r="G136" s="1">
        <v>574</v>
      </c>
      <c r="H136" s="1">
        <v>312</v>
      </c>
    </row>
    <row r="137" spans="1:8">
      <c r="A137" s="1" t="s">
        <v>278</v>
      </c>
      <c r="B137" s="1" t="s">
        <v>204</v>
      </c>
      <c r="C137" s="1" t="s">
        <v>209</v>
      </c>
      <c r="D137" s="1" t="s">
        <v>13</v>
      </c>
      <c r="E137" s="1">
        <v>2017</v>
      </c>
      <c r="F137" s="1">
        <v>261</v>
      </c>
      <c r="G137" s="1">
        <v>590</v>
      </c>
      <c r="H137" s="1">
        <v>317</v>
      </c>
    </row>
    <row r="138" spans="1:8">
      <c r="A138" s="1" t="s">
        <v>278</v>
      </c>
      <c r="B138" s="1" t="s">
        <v>204</v>
      </c>
      <c r="C138" s="1" t="s">
        <v>209</v>
      </c>
      <c r="D138" s="1" t="s">
        <v>11</v>
      </c>
      <c r="E138" s="1">
        <v>2017</v>
      </c>
      <c r="F138" s="1">
        <v>306</v>
      </c>
      <c r="G138" s="1">
        <v>683</v>
      </c>
      <c r="H138" s="1">
        <v>371</v>
      </c>
    </row>
    <row r="139" spans="1:8">
      <c r="A139" s="1" t="s">
        <v>278</v>
      </c>
      <c r="B139" s="1" t="s">
        <v>204</v>
      </c>
      <c r="C139" s="1" t="s">
        <v>209</v>
      </c>
      <c r="D139" s="1" t="s">
        <v>10</v>
      </c>
      <c r="E139" s="1">
        <v>2017</v>
      </c>
      <c r="F139" s="1">
        <v>348</v>
      </c>
      <c r="G139" s="1">
        <v>780</v>
      </c>
      <c r="H139" s="1">
        <v>422</v>
      </c>
    </row>
    <row r="140" spans="1:8">
      <c r="A140" s="1" t="s">
        <v>278</v>
      </c>
      <c r="B140" s="1" t="s">
        <v>204</v>
      </c>
      <c r="C140" s="1" t="s">
        <v>209</v>
      </c>
      <c r="D140" s="1" t="s">
        <v>9</v>
      </c>
      <c r="E140" s="1">
        <v>2017</v>
      </c>
      <c r="F140" s="1">
        <v>658</v>
      </c>
      <c r="G140" s="1">
        <v>1493</v>
      </c>
      <c r="H140" s="1">
        <v>797</v>
      </c>
    </row>
    <row r="141" spans="1:8">
      <c r="A141" s="1" t="s">
        <v>278</v>
      </c>
      <c r="B141" s="1" t="s">
        <v>204</v>
      </c>
      <c r="C141" s="1" t="s">
        <v>209</v>
      </c>
      <c r="D141" s="1" t="s">
        <v>8</v>
      </c>
      <c r="E141" s="1">
        <v>2017</v>
      </c>
      <c r="F141" s="1">
        <v>451</v>
      </c>
      <c r="G141" s="1">
        <v>1017</v>
      </c>
      <c r="H141" s="1">
        <v>546</v>
      </c>
    </row>
    <row r="142" spans="1:8">
      <c r="A142" s="1" t="s">
        <v>278</v>
      </c>
      <c r="B142" s="1" t="s">
        <v>204</v>
      </c>
      <c r="C142" s="1" t="s">
        <v>209</v>
      </c>
      <c r="D142" s="1" t="s">
        <v>7</v>
      </c>
      <c r="E142" s="1">
        <v>2017</v>
      </c>
      <c r="F142" s="1">
        <v>387</v>
      </c>
      <c r="G142" s="1">
        <v>862</v>
      </c>
      <c r="H142" s="1">
        <v>468</v>
      </c>
    </row>
    <row r="143" spans="1:8">
      <c r="A143" s="1" t="s">
        <v>278</v>
      </c>
      <c r="B143" s="1" t="s">
        <v>204</v>
      </c>
      <c r="C143" s="1" t="s">
        <v>209</v>
      </c>
      <c r="D143" s="1" t="s">
        <v>6</v>
      </c>
      <c r="E143" s="1">
        <v>2017</v>
      </c>
      <c r="F143" s="1">
        <v>543</v>
      </c>
      <c r="G143" s="1">
        <v>1064</v>
      </c>
      <c r="H143" s="1">
        <v>658</v>
      </c>
    </row>
    <row r="144" spans="1:8">
      <c r="A144" s="1" t="s">
        <v>278</v>
      </c>
      <c r="B144" s="1" t="s">
        <v>204</v>
      </c>
      <c r="C144" s="1" t="s">
        <v>209</v>
      </c>
      <c r="D144" s="1" t="s">
        <v>5</v>
      </c>
      <c r="E144" s="1">
        <v>2017</v>
      </c>
      <c r="F144" s="1">
        <v>472</v>
      </c>
      <c r="G144" s="1">
        <v>921</v>
      </c>
      <c r="H144" s="1">
        <v>572</v>
      </c>
    </row>
    <row r="145" spans="1:8">
      <c r="A145" s="1" t="s">
        <v>278</v>
      </c>
      <c r="B145" s="1" t="s">
        <v>204</v>
      </c>
      <c r="C145" s="1" t="s">
        <v>209</v>
      </c>
      <c r="D145" s="1" t="s">
        <v>4</v>
      </c>
      <c r="E145" s="1">
        <v>2017</v>
      </c>
      <c r="F145" s="1">
        <v>516</v>
      </c>
      <c r="G145" s="1">
        <v>1000</v>
      </c>
      <c r="H145" s="1">
        <v>625</v>
      </c>
    </row>
    <row r="146" spans="1:8">
      <c r="A146" s="1" t="s">
        <v>278</v>
      </c>
      <c r="B146" s="1" t="s">
        <v>205</v>
      </c>
      <c r="C146" s="1" t="s">
        <v>209</v>
      </c>
      <c r="D146" s="1" t="s">
        <v>18</v>
      </c>
      <c r="E146" s="1">
        <v>2017</v>
      </c>
      <c r="F146" s="1">
        <v>184</v>
      </c>
      <c r="G146" s="1">
        <v>588</v>
      </c>
      <c r="H146" s="1">
        <v>168</v>
      </c>
    </row>
    <row r="147" spans="1:8">
      <c r="A147" s="1" t="s">
        <v>278</v>
      </c>
      <c r="B147" s="1" t="s">
        <v>205</v>
      </c>
      <c r="C147" s="1" t="s">
        <v>209</v>
      </c>
      <c r="D147" s="1" t="s">
        <v>16</v>
      </c>
      <c r="E147" s="1">
        <v>2017</v>
      </c>
      <c r="F147" s="1">
        <v>207</v>
      </c>
      <c r="G147" s="1">
        <v>657</v>
      </c>
      <c r="H147" s="1">
        <v>189</v>
      </c>
    </row>
    <row r="148" spans="1:8">
      <c r="A148" s="1" t="s">
        <v>278</v>
      </c>
      <c r="B148" s="1" t="s">
        <v>205</v>
      </c>
      <c r="C148" s="1" t="s">
        <v>209</v>
      </c>
      <c r="D148" s="1" t="s">
        <v>14</v>
      </c>
      <c r="E148" s="1">
        <v>2017</v>
      </c>
      <c r="F148" s="1">
        <v>196</v>
      </c>
      <c r="G148" s="1">
        <v>623</v>
      </c>
      <c r="H148" s="1">
        <v>179</v>
      </c>
    </row>
    <row r="149" spans="1:8">
      <c r="A149" s="1" t="s">
        <v>278</v>
      </c>
      <c r="B149" s="1" t="s">
        <v>205</v>
      </c>
      <c r="C149" s="1" t="s">
        <v>209</v>
      </c>
      <c r="D149" s="1" t="s">
        <v>13</v>
      </c>
      <c r="E149" s="1">
        <v>2017</v>
      </c>
      <c r="F149" s="1">
        <v>145</v>
      </c>
      <c r="G149" s="1">
        <v>458</v>
      </c>
      <c r="H149" s="1">
        <v>132</v>
      </c>
    </row>
    <row r="150" spans="1:8">
      <c r="A150" s="1" t="s">
        <v>278</v>
      </c>
      <c r="B150" s="1" t="s">
        <v>205</v>
      </c>
      <c r="C150" s="1" t="s">
        <v>209</v>
      </c>
      <c r="D150" s="1" t="s">
        <v>11</v>
      </c>
      <c r="E150" s="1">
        <v>2017</v>
      </c>
      <c r="F150" s="1">
        <v>163</v>
      </c>
      <c r="G150" s="1">
        <v>521</v>
      </c>
      <c r="H150" s="1">
        <v>149</v>
      </c>
    </row>
    <row r="151" spans="1:8">
      <c r="A151" s="1" t="s">
        <v>278</v>
      </c>
      <c r="B151" s="1" t="s">
        <v>205</v>
      </c>
      <c r="C151" s="1" t="s">
        <v>209</v>
      </c>
      <c r="D151" s="1" t="s">
        <v>10</v>
      </c>
      <c r="E151" s="1">
        <v>2017</v>
      </c>
      <c r="F151" s="1">
        <v>147</v>
      </c>
      <c r="G151" s="1">
        <v>474</v>
      </c>
      <c r="H151" s="1">
        <v>134</v>
      </c>
    </row>
    <row r="152" spans="1:8">
      <c r="A152" s="1" t="s">
        <v>278</v>
      </c>
      <c r="B152" s="1" t="s">
        <v>203</v>
      </c>
      <c r="C152" s="1" t="s">
        <v>209</v>
      </c>
      <c r="D152" s="1" t="s">
        <v>18</v>
      </c>
      <c r="E152" s="1">
        <v>2017</v>
      </c>
      <c r="F152" s="1">
        <v>186</v>
      </c>
      <c r="G152" s="1">
        <v>627</v>
      </c>
      <c r="H152" s="1">
        <v>184</v>
      </c>
    </row>
    <row r="153" spans="1:8">
      <c r="A153" s="1" t="s">
        <v>278</v>
      </c>
      <c r="B153" s="1" t="s">
        <v>203</v>
      </c>
      <c r="C153" s="1" t="s">
        <v>209</v>
      </c>
      <c r="D153" s="1" t="s">
        <v>16</v>
      </c>
      <c r="E153" s="1">
        <v>2017</v>
      </c>
      <c r="F153" s="1">
        <v>187</v>
      </c>
      <c r="G153" s="1">
        <v>633</v>
      </c>
      <c r="H153" s="1">
        <v>184</v>
      </c>
    </row>
    <row r="154" spans="1:8">
      <c r="A154" s="1" t="s">
        <v>278</v>
      </c>
      <c r="B154" s="1" t="s">
        <v>203</v>
      </c>
      <c r="C154" s="1" t="s">
        <v>209</v>
      </c>
      <c r="D154" s="1" t="s">
        <v>14</v>
      </c>
      <c r="E154" s="1">
        <v>2017</v>
      </c>
      <c r="F154" s="1">
        <v>165</v>
      </c>
      <c r="G154" s="1">
        <v>564</v>
      </c>
      <c r="H154" s="1">
        <v>162</v>
      </c>
    </row>
    <row r="155" spans="1:8">
      <c r="A155" s="1" t="s">
        <v>278</v>
      </c>
      <c r="B155" s="1" t="s">
        <v>203</v>
      </c>
      <c r="C155" s="1" t="s">
        <v>209</v>
      </c>
      <c r="D155" s="1" t="s">
        <v>13</v>
      </c>
      <c r="E155" s="1">
        <v>2017</v>
      </c>
      <c r="F155" s="1">
        <v>148</v>
      </c>
      <c r="G155" s="1">
        <v>503</v>
      </c>
      <c r="H155" s="1">
        <v>146</v>
      </c>
    </row>
    <row r="156" spans="1:8">
      <c r="A156" s="1" t="s">
        <v>278</v>
      </c>
      <c r="B156" s="1" t="s">
        <v>203</v>
      </c>
      <c r="C156" s="1" t="s">
        <v>209</v>
      </c>
      <c r="D156" s="1" t="s">
        <v>11</v>
      </c>
      <c r="E156" s="1">
        <v>2017</v>
      </c>
      <c r="F156" s="1">
        <v>140</v>
      </c>
      <c r="G156" s="1">
        <v>473</v>
      </c>
      <c r="H156" s="1">
        <v>139</v>
      </c>
    </row>
    <row r="157" spans="1:8">
      <c r="A157" s="1" t="s">
        <v>278</v>
      </c>
      <c r="B157" s="1" t="s">
        <v>203</v>
      </c>
      <c r="C157" s="1" t="s">
        <v>209</v>
      </c>
      <c r="D157" s="1" t="s">
        <v>10</v>
      </c>
      <c r="E157" s="1">
        <v>2017</v>
      </c>
      <c r="F157" s="1">
        <v>134</v>
      </c>
      <c r="G157" s="1">
        <v>453</v>
      </c>
      <c r="H157" s="1">
        <v>132</v>
      </c>
    </row>
    <row r="158" spans="1:8">
      <c r="A158" s="1" t="s">
        <v>278</v>
      </c>
      <c r="B158" s="1" t="s">
        <v>207</v>
      </c>
      <c r="C158" s="1" t="s">
        <v>208</v>
      </c>
      <c r="D158" s="1" t="s">
        <v>4</v>
      </c>
      <c r="E158" s="1">
        <v>2017</v>
      </c>
      <c r="F158" s="1">
        <v>59</v>
      </c>
      <c r="G158" s="1">
        <v>89</v>
      </c>
      <c r="H158" s="1">
        <v>34</v>
      </c>
    </row>
    <row r="159" spans="1:8">
      <c r="A159" s="1" t="s">
        <v>278</v>
      </c>
      <c r="B159" s="1" t="s">
        <v>206</v>
      </c>
      <c r="C159" s="1" t="s">
        <v>208</v>
      </c>
      <c r="D159" s="1" t="s">
        <v>4</v>
      </c>
      <c r="E159" s="1">
        <v>2017</v>
      </c>
      <c r="F159" s="1">
        <v>32</v>
      </c>
      <c r="G159" s="1">
        <v>56</v>
      </c>
      <c r="H159" s="1">
        <v>0</v>
      </c>
    </row>
    <row r="160" spans="1:8">
      <c r="A160" s="1" t="s">
        <v>278</v>
      </c>
      <c r="B160" s="1" t="s">
        <v>204</v>
      </c>
      <c r="C160" s="1" t="s">
        <v>208</v>
      </c>
      <c r="D160" s="1" t="s">
        <v>18</v>
      </c>
      <c r="E160" s="1">
        <v>2017</v>
      </c>
      <c r="F160" s="1">
        <v>101</v>
      </c>
      <c r="G160" s="1">
        <v>225</v>
      </c>
      <c r="H160" s="1">
        <v>122</v>
      </c>
    </row>
    <row r="161" spans="1:8">
      <c r="A161" s="1" t="s">
        <v>278</v>
      </c>
      <c r="B161" s="1" t="s">
        <v>204</v>
      </c>
      <c r="C161" s="1" t="s">
        <v>208</v>
      </c>
      <c r="D161" s="1" t="s">
        <v>16</v>
      </c>
      <c r="E161" s="1">
        <v>2017</v>
      </c>
      <c r="F161" s="1">
        <v>130</v>
      </c>
      <c r="G161" s="1">
        <v>294</v>
      </c>
      <c r="H161" s="1">
        <v>158</v>
      </c>
    </row>
    <row r="162" spans="1:8">
      <c r="A162" s="1" t="s">
        <v>278</v>
      </c>
      <c r="B162" s="1" t="s">
        <v>204</v>
      </c>
      <c r="C162" s="1" t="s">
        <v>208</v>
      </c>
      <c r="D162" s="1" t="s">
        <v>14</v>
      </c>
      <c r="E162" s="1">
        <v>2017</v>
      </c>
      <c r="F162" s="1">
        <v>122</v>
      </c>
      <c r="G162" s="1">
        <v>278</v>
      </c>
      <c r="H162" s="1">
        <v>148</v>
      </c>
    </row>
    <row r="163" spans="1:8">
      <c r="A163" s="1" t="s">
        <v>278</v>
      </c>
      <c r="B163" s="1" t="s">
        <v>204</v>
      </c>
      <c r="C163" s="1" t="s">
        <v>208</v>
      </c>
      <c r="D163" s="1" t="s">
        <v>13</v>
      </c>
      <c r="E163" s="1">
        <v>2017</v>
      </c>
      <c r="F163" s="1">
        <v>136</v>
      </c>
      <c r="G163" s="1">
        <v>304</v>
      </c>
      <c r="H163" s="1">
        <v>165</v>
      </c>
    </row>
    <row r="164" spans="1:8">
      <c r="A164" s="1" t="s">
        <v>278</v>
      </c>
      <c r="B164" s="1" t="s">
        <v>204</v>
      </c>
      <c r="C164" s="1" t="s">
        <v>208</v>
      </c>
      <c r="D164" s="1" t="s">
        <v>11</v>
      </c>
      <c r="E164" s="1">
        <v>2017</v>
      </c>
      <c r="F164" s="1">
        <v>146</v>
      </c>
      <c r="G164" s="1">
        <v>329</v>
      </c>
      <c r="H164" s="1">
        <v>177</v>
      </c>
    </row>
    <row r="165" spans="1:8">
      <c r="A165" s="1" t="s">
        <v>278</v>
      </c>
      <c r="B165" s="1" t="s">
        <v>204</v>
      </c>
      <c r="C165" s="1" t="s">
        <v>208</v>
      </c>
      <c r="D165" s="1" t="s">
        <v>10</v>
      </c>
      <c r="E165" s="1">
        <v>2017</v>
      </c>
      <c r="F165" s="1">
        <v>172</v>
      </c>
      <c r="G165" s="1">
        <v>385</v>
      </c>
      <c r="H165" s="1">
        <v>208</v>
      </c>
    </row>
    <row r="166" spans="1:8">
      <c r="A166" s="1" t="s">
        <v>278</v>
      </c>
      <c r="B166" s="1" t="s">
        <v>204</v>
      </c>
      <c r="C166" s="1" t="s">
        <v>208</v>
      </c>
      <c r="D166" s="1" t="s">
        <v>9</v>
      </c>
      <c r="E166" s="1">
        <v>2017</v>
      </c>
      <c r="F166" s="1">
        <v>333</v>
      </c>
      <c r="G166" s="1">
        <v>743</v>
      </c>
      <c r="H166" s="1">
        <v>403</v>
      </c>
    </row>
    <row r="167" spans="1:8">
      <c r="A167" s="1" t="s">
        <v>278</v>
      </c>
      <c r="B167" s="1" t="s">
        <v>204</v>
      </c>
      <c r="C167" s="1" t="s">
        <v>208</v>
      </c>
      <c r="D167" s="1" t="s">
        <v>8</v>
      </c>
      <c r="E167" s="1">
        <v>2017</v>
      </c>
      <c r="F167" s="1">
        <v>244</v>
      </c>
      <c r="G167" s="1">
        <v>545</v>
      </c>
      <c r="H167" s="1">
        <v>295</v>
      </c>
    </row>
    <row r="168" spans="1:8">
      <c r="A168" s="1" t="s">
        <v>278</v>
      </c>
      <c r="B168" s="1" t="s">
        <v>204</v>
      </c>
      <c r="C168" s="1" t="s">
        <v>208</v>
      </c>
      <c r="D168" s="1" t="s">
        <v>7</v>
      </c>
      <c r="E168" s="1">
        <v>2017</v>
      </c>
      <c r="F168" s="1">
        <v>196</v>
      </c>
      <c r="G168" s="1">
        <v>441</v>
      </c>
      <c r="H168" s="1">
        <v>237</v>
      </c>
    </row>
    <row r="169" spans="1:8">
      <c r="A169" s="1" t="s">
        <v>278</v>
      </c>
      <c r="B169" s="1" t="s">
        <v>204</v>
      </c>
      <c r="C169" s="1" t="s">
        <v>208</v>
      </c>
      <c r="D169" s="1" t="s">
        <v>6</v>
      </c>
      <c r="E169" s="1">
        <v>2017</v>
      </c>
      <c r="F169" s="1">
        <v>281</v>
      </c>
      <c r="G169" s="1">
        <v>550</v>
      </c>
      <c r="H169" s="1">
        <v>340</v>
      </c>
    </row>
    <row r="170" spans="1:8">
      <c r="A170" s="1" t="s">
        <v>278</v>
      </c>
      <c r="B170" s="1" t="s">
        <v>204</v>
      </c>
      <c r="C170" s="1" t="s">
        <v>208</v>
      </c>
      <c r="D170" s="1" t="s">
        <v>5</v>
      </c>
      <c r="E170" s="1">
        <v>2017</v>
      </c>
      <c r="F170" s="1">
        <v>265</v>
      </c>
      <c r="G170" s="1">
        <v>519</v>
      </c>
      <c r="H170" s="1">
        <v>321</v>
      </c>
    </row>
    <row r="171" spans="1:8">
      <c r="A171" s="1" t="s">
        <v>278</v>
      </c>
      <c r="B171" s="1" t="s">
        <v>204</v>
      </c>
      <c r="C171" s="1" t="s">
        <v>208</v>
      </c>
      <c r="D171" s="1" t="s">
        <v>4</v>
      </c>
      <c r="E171" s="1">
        <v>2017</v>
      </c>
      <c r="F171" s="1">
        <v>249</v>
      </c>
      <c r="G171" s="1">
        <v>489</v>
      </c>
      <c r="H171" s="1">
        <v>302</v>
      </c>
    </row>
    <row r="172" spans="1:8">
      <c r="A172" s="1" t="s">
        <v>278</v>
      </c>
      <c r="B172" s="1" t="s">
        <v>205</v>
      </c>
      <c r="C172" s="1" t="s">
        <v>208</v>
      </c>
      <c r="D172" s="1" t="s">
        <v>18</v>
      </c>
      <c r="E172" s="1">
        <v>2017</v>
      </c>
      <c r="F172" s="1">
        <v>95</v>
      </c>
      <c r="G172" s="1">
        <v>302</v>
      </c>
      <c r="H172" s="1">
        <v>87</v>
      </c>
    </row>
    <row r="173" spans="1:8">
      <c r="A173" s="1" t="s">
        <v>278</v>
      </c>
      <c r="B173" s="1" t="s">
        <v>205</v>
      </c>
      <c r="C173" s="1" t="s">
        <v>208</v>
      </c>
      <c r="D173" s="1" t="s">
        <v>16</v>
      </c>
      <c r="E173" s="1">
        <v>2017</v>
      </c>
      <c r="F173" s="1">
        <v>99</v>
      </c>
      <c r="G173" s="1">
        <v>321</v>
      </c>
      <c r="H173" s="1">
        <v>91</v>
      </c>
    </row>
    <row r="174" spans="1:8">
      <c r="A174" s="1" t="s">
        <v>278</v>
      </c>
      <c r="B174" s="1" t="s">
        <v>205</v>
      </c>
      <c r="C174" s="1" t="s">
        <v>208</v>
      </c>
      <c r="D174" s="1" t="s">
        <v>14</v>
      </c>
      <c r="E174" s="1">
        <v>2017</v>
      </c>
      <c r="F174" s="1">
        <v>83</v>
      </c>
      <c r="G174" s="1">
        <v>266</v>
      </c>
      <c r="H174" s="1">
        <v>76</v>
      </c>
    </row>
    <row r="175" spans="1:8">
      <c r="A175" s="1" t="s">
        <v>278</v>
      </c>
      <c r="B175" s="1" t="s">
        <v>205</v>
      </c>
      <c r="C175" s="1" t="s">
        <v>208</v>
      </c>
      <c r="D175" s="1" t="s">
        <v>13</v>
      </c>
      <c r="E175" s="1">
        <v>2017</v>
      </c>
      <c r="F175" s="1">
        <v>87</v>
      </c>
      <c r="G175" s="1">
        <v>276</v>
      </c>
      <c r="H175" s="1">
        <v>79</v>
      </c>
    </row>
    <row r="176" spans="1:8">
      <c r="A176" s="1" t="s">
        <v>278</v>
      </c>
      <c r="B176" s="1" t="s">
        <v>205</v>
      </c>
      <c r="C176" s="1" t="s">
        <v>208</v>
      </c>
      <c r="D176" s="1" t="s">
        <v>11</v>
      </c>
      <c r="E176" s="1">
        <v>2017</v>
      </c>
      <c r="F176" s="1">
        <v>87</v>
      </c>
      <c r="G176" s="1">
        <v>276</v>
      </c>
      <c r="H176" s="1">
        <v>79</v>
      </c>
    </row>
    <row r="177" spans="1:8">
      <c r="A177" s="1" t="s">
        <v>278</v>
      </c>
      <c r="B177" s="1" t="s">
        <v>205</v>
      </c>
      <c r="C177" s="1" t="s">
        <v>208</v>
      </c>
      <c r="D177" s="1" t="s">
        <v>10</v>
      </c>
      <c r="E177" s="1">
        <v>2017</v>
      </c>
      <c r="F177" s="1">
        <v>74</v>
      </c>
      <c r="G177" s="1">
        <v>238</v>
      </c>
      <c r="H177" s="1">
        <v>68</v>
      </c>
    </row>
    <row r="178" spans="1:8">
      <c r="A178" s="1" t="s">
        <v>278</v>
      </c>
      <c r="B178" s="1" t="s">
        <v>203</v>
      </c>
      <c r="C178" s="1" t="s">
        <v>208</v>
      </c>
      <c r="D178" s="1" t="s">
        <v>18</v>
      </c>
      <c r="E178" s="1">
        <v>2017</v>
      </c>
      <c r="F178" s="1">
        <v>88</v>
      </c>
      <c r="G178" s="1">
        <v>296</v>
      </c>
      <c r="H178" s="1">
        <v>87</v>
      </c>
    </row>
    <row r="179" spans="1:8">
      <c r="A179" s="1" t="s">
        <v>278</v>
      </c>
      <c r="B179" s="1" t="s">
        <v>203</v>
      </c>
      <c r="C179" s="1" t="s">
        <v>208</v>
      </c>
      <c r="D179" s="1" t="s">
        <v>16</v>
      </c>
      <c r="E179" s="1">
        <v>2017</v>
      </c>
      <c r="F179" s="1">
        <v>100</v>
      </c>
      <c r="G179" s="1">
        <v>336</v>
      </c>
      <c r="H179" s="1">
        <v>98</v>
      </c>
    </row>
    <row r="180" spans="1:8">
      <c r="A180" s="1" t="s">
        <v>278</v>
      </c>
      <c r="B180" s="1" t="s">
        <v>203</v>
      </c>
      <c r="C180" s="1" t="s">
        <v>208</v>
      </c>
      <c r="D180" s="1" t="s">
        <v>14</v>
      </c>
      <c r="E180" s="1">
        <v>2017</v>
      </c>
      <c r="F180" s="1">
        <v>72</v>
      </c>
      <c r="G180" s="1">
        <v>244</v>
      </c>
      <c r="H180" s="1">
        <v>71</v>
      </c>
    </row>
    <row r="181" spans="1:8">
      <c r="A181" s="1" t="s">
        <v>278</v>
      </c>
      <c r="B181" s="1" t="s">
        <v>203</v>
      </c>
      <c r="C181" s="1" t="s">
        <v>208</v>
      </c>
      <c r="D181" s="1" t="s">
        <v>13</v>
      </c>
      <c r="E181" s="1">
        <v>2017</v>
      </c>
      <c r="F181" s="1">
        <v>70</v>
      </c>
      <c r="G181" s="1">
        <v>238</v>
      </c>
      <c r="H181" s="1">
        <v>69</v>
      </c>
    </row>
    <row r="182" spans="1:8">
      <c r="A182" s="1" t="s">
        <v>278</v>
      </c>
      <c r="B182" s="1" t="s">
        <v>203</v>
      </c>
      <c r="C182" s="1" t="s">
        <v>208</v>
      </c>
      <c r="D182" s="1" t="s">
        <v>11</v>
      </c>
      <c r="E182" s="1">
        <v>2017</v>
      </c>
      <c r="F182" s="1">
        <v>69</v>
      </c>
      <c r="G182" s="1">
        <v>232</v>
      </c>
      <c r="H182" s="1">
        <v>68</v>
      </c>
    </row>
    <row r="183" spans="1:8">
      <c r="A183" s="1" t="s">
        <v>278</v>
      </c>
      <c r="B183" s="1" t="s">
        <v>203</v>
      </c>
      <c r="C183" s="1" t="s">
        <v>208</v>
      </c>
      <c r="D183" s="1" t="s">
        <v>10</v>
      </c>
      <c r="E183" s="1">
        <v>2017</v>
      </c>
      <c r="F183" s="1">
        <v>76</v>
      </c>
      <c r="G183" s="1">
        <v>260</v>
      </c>
      <c r="H183" s="1">
        <v>75</v>
      </c>
    </row>
    <row r="184" spans="1:8">
      <c r="A184" s="1" t="s">
        <v>278</v>
      </c>
      <c r="B184" s="1" t="s">
        <v>207</v>
      </c>
      <c r="C184" s="1" t="s">
        <v>202</v>
      </c>
      <c r="D184" s="1" t="s">
        <v>4</v>
      </c>
      <c r="E184" s="1">
        <v>2017</v>
      </c>
      <c r="F184" s="1">
        <v>102</v>
      </c>
      <c r="G184" s="1">
        <v>153</v>
      </c>
      <c r="H184" s="1">
        <v>59</v>
      </c>
    </row>
    <row r="185" spans="1:8">
      <c r="A185" s="1" t="s">
        <v>278</v>
      </c>
      <c r="B185" s="1" t="s">
        <v>206</v>
      </c>
      <c r="C185" s="1" t="s">
        <v>202</v>
      </c>
      <c r="D185" s="1" t="s">
        <v>4</v>
      </c>
      <c r="E185" s="1">
        <v>2017</v>
      </c>
      <c r="F185" s="1">
        <v>60</v>
      </c>
      <c r="G185" s="1">
        <v>104</v>
      </c>
      <c r="H185" s="1">
        <v>0</v>
      </c>
    </row>
    <row r="186" spans="1:8">
      <c r="A186" s="1" t="s">
        <v>278</v>
      </c>
      <c r="B186" s="1" t="s">
        <v>204</v>
      </c>
      <c r="C186" s="1" t="s">
        <v>202</v>
      </c>
      <c r="D186" s="1" t="s">
        <v>18</v>
      </c>
      <c r="E186" s="1">
        <v>2017</v>
      </c>
      <c r="F186" s="1">
        <v>209</v>
      </c>
      <c r="G186" s="1">
        <v>471</v>
      </c>
      <c r="H186" s="1">
        <v>253</v>
      </c>
    </row>
    <row r="187" spans="1:8">
      <c r="A187" s="1" t="s">
        <v>278</v>
      </c>
      <c r="B187" s="1" t="s">
        <v>204</v>
      </c>
      <c r="C187" s="1" t="s">
        <v>202</v>
      </c>
      <c r="D187" s="1" t="s">
        <v>16</v>
      </c>
      <c r="E187" s="1">
        <v>2017</v>
      </c>
      <c r="F187" s="1">
        <v>242</v>
      </c>
      <c r="G187" s="1">
        <v>538</v>
      </c>
      <c r="H187" s="1">
        <v>293</v>
      </c>
    </row>
    <row r="188" spans="1:8">
      <c r="A188" s="1" t="s">
        <v>278</v>
      </c>
      <c r="B188" s="1" t="s">
        <v>204</v>
      </c>
      <c r="C188" s="1" t="s">
        <v>202</v>
      </c>
      <c r="D188" s="1" t="s">
        <v>14</v>
      </c>
      <c r="E188" s="1">
        <v>2017</v>
      </c>
      <c r="F188" s="1">
        <v>248</v>
      </c>
      <c r="G188" s="1">
        <v>559</v>
      </c>
      <c r="H188" s="1">
        <v>301</v>
      </c>
    </row>
    <row r="189" spans="1:8">
      <c r="A189" s="1" t="s">
        <v>278</v>
      </c>
      <c r="B189" s="1" t="s">
        <v>204</v>
      </c>
      <c r="C189" s="1" t="s">
        <v>202</v>
      </c>
      <c r="D189" s="1" t="s">
        <v>13</v>
      </c>
      <c r="E189" s="1">
        <v>2017</v>
      </c>
      <c r="F189" s="1">
        <v>278</v>
      </c>
      <c r="G189" s="1">
        <v>632</v>
      </c>
      <c r="H189" s="1">
        <v>337</v>
      </c>
    </row>
    <row r="190" spans="1:8">
      <c r="A190" s="1" t="s">
        <v>278</v>
      </c>
      <c r="B190" s="1" t="s">
        <v>204</v>
      </c>
      <c r="C190" s="1" t="s">
        <v>202</v>
      </c>
      <c r="D190" s="1" t="s">
        <v>11</v>
      </c>
      <c r="E190" s="1">
        <v>2017</v>
      </c>
      <c r="F190" s="1">
        <v>293</v>
      </c>
      <c r="G190" s="1">
        <v>666</v>
      </c>
      <c r="H190" s="1">
        <v>355</v>
      </c>
    </row>
    <row r="191" spans="1:8">
      <c r="A191" s="1" t="s">
        <v>278</v>
      </c>
      <c r="B191" s="1" t="s">
        <v>204</v>
      </c>
      <c r="C191" s="1" t="s">
        <v>202</v>
      </c>
      <c r="D191" s="1" t="s">
        <v>10</v>
      </c>
      <c r="E191" s="1">
        <v>2017</v>
      </c>
      <c r="F191" s="1">
        <v>305</v>
      </c>
      <c r="G191" s="1">
        <v>682</v>
      </c>
      <c r="H191" s="1">
        <v>370</v>
      </c>
    </row>
    <row r="192" spans="1:8">
      <c r="A192" s="1" t="s">
        <v>278</v>
      </c>
      <c r="B192" s="1" t="s">
        <v>204</v>
      </c>
      <c r="C192" s="1" t="s">
        <v>202</v>
      </c>
      <c r="D192" s="1" t="s">
        <v>9</v>
      </c>
      <c r="E192" s="1">
        <v>2017</v>
      </c>
      <c r="F192" s="1">
        <v>605</v>
      </c>
      <c r="G192" s="1">
        <v>1350</v>
      </c>
      <c r="H192" s="1">
        <v>733</v>
      </c>
    </row>
    <row r="193" spans="1:8">
      <c r="A193" s="1" t="s">
        <v>278</v>
      </c>
      <c r="B193" s="1" t="s">
        <v>204</v>
      </c>
      <c r="C193" s="1" t="s">
        <v>202</v>
      </c>
      <c r="D193" s="1" t="s">
        <v>8</v>
      </c>
      <c r="E193" s="1">
        <v>2017</v>
      </c>
      <c r="F193" s="1">
        <v>483</v>
      </c>
      <c r="G193" s="1">
        <v>1084</v>
      </c>
      <c r="H193" s="1">
        <v>585</v>
      </c>
    </row>
    <row r="194" spans="1:8">
      <c r="A194" s="1" t="s">
        <v>278</v>
      </c>
      <c r="B194" s="1" t="s">
        <v>204</v>
      </c>
      <c r="C194" s="1" t="s">
        <v>202</v>
      </c>
      <c r="D194" s="1" t="s">
        <v>7</v>
      </c>
      <c r="E194" s="1">
        <v>2017</v>
      </c>
      <c r="F194" s="1">
        <v>412</v>
      </c>
      <c r="G194" s="1">
        <v>927</v>
      </c>
      <c r="H194" s="1">
        <v>499</v>
      </c>
    </row>
    <row r="195" spans="1:8">
      <c r="A195" s="1" t="s">
        <v>278</v>
      </c>
      <c r="B195" s="1" t="s">
        <v>204</v>
      </c>
      <c r="C195" s="1" t="s">
        <v>202</v>
      </c>
      <c r="D195" s="1" t="s">
        <v>6</v>
      </c>
      <c r="E195" s="1">
        <v>2017</v>
      </c>
      <c r="F195" s="1">
        <v>534</v>
      </c>
      <c r="G195" s="1">
        <v>1032</v>
      </c>
      <c r="H195" s="1">
        <v>648</v>
      </c>
    </row>
    <row r="196" spans="1:8">
      <c r="A196" s="1" t="s">
        <v>278</v>
      </c>
      <c r="B196" s="1" t="s">
        <v>204</v>
      </c>
      <c r="C196" s="1" t="s">
        <v>202</v>
      </c>
      <c r="D196" s="1" t="s">
        <v>5</v>
      </c>
      <c r="E196" s="1">
        <v>2017</v>
      </c>
      <c r="F196" s="1">
        <v>484</v>
      </c>
      <c r="G196" s="1">
        <v>940</v>
      </c>
      <c r="H196" s="1">
        <v>586</v>
      </c>
    </row>
    <row r="197" spans="1:8">
      <c r="A197" s="1" t="s">
        <v>278</v>
      </c>
      <c r="B197" s="1" t="s">
        <v>204</v>
      </c>
      <c r="C197" s="1" t="s">
        <v>202</v>
      </c>
      <c r="D197" s="1" t="s">
        <v>4</v>
      </c>
      <c r="E197" s="1">
        <v>2017</v>
      </c>
      <c r="F197" s="1">
        <v>532</v>
      </c>
      <c r="G197" s="1">
        <v>1032</v>
      </c>
      <c r="H197" s="1">
        <v>645</v>
      </c>
    </row>
    <row r="198" spans="1:8">
      <c r="A198" s="1" t="s">
        <v>278</v>
      </c>
      <c r="B198" s="1" t="s">
        <v>205</v>
      </c>
      <c r="C198" s="1" t="s">
        <v>202</v>
      </c>
      <c r="D198" s="1" t="s">
        <v>18</v>
      </c>
      <c r="E198" s="1">
        <v>2017</v>
      </c>
      <c r="F198" s="1">
        <v>192</v>
      </c>
      <c r="G198" s="1">
        <v>610</v>
      </c>
      <c r="H198" s="1">
        <v>176</v>
      </c>
    </row>
    <row r="199" spans="1:8">
      <c r="A199" s="1" t="s">
        <v>278</v>
      </c>
      <c r="B199" s="1" t="s">
        <v>205</v>
      </c>
      <c r="C199" s="1" t="s">
        <v>202</v>
      </c>
      <c r="D199" s="1" t="s">
        <v>16</v>
      </c>
      <c r="E199" s="1">
        <v>2017</v>
      </c>
      <c r="F199" s="1">
        <v>224</v>
      </c>
      <c r="G199" s="1">
        <v>718</v>
      </c>
      <c r="H199" s="1">
        <v>204</v>
      </c>
    </row>
    <row r="200" spans="1:8">
      <c r="A200" s="1" t="s">
        <v>278</v>
      </c>
      <c r="B200" s="1" t="s">
        <v>205</v>
      </c>
      <c r="C200" s="1" t="s">
        <v>202</v>
      </c>
      <c r="D200" s="1" t="s">
        <v>14</v>
      </c>
      <c r="E200" s="1">
        <v>2017</v>
      </c>
      <c r="F200" s="1">
        <v>191</v>
      </c>
      <c r="G200" s="1">
        <v>614</v>
      </c>
      <c r="H200" s="1">
        <v>175</v>
      </c>
    </row>
    <row r="201" spans="1:8">
      <c r="A201" s="1" t="s">
        <v>278</v>
      </c>
      <c r="B201" s="1" t="s">
        <v>205</v>
      </c>
      <c r="C201" s="1" t="s">
        <v>202</v>
      </c>
      <c r="D201" s="1" t="s">
        <v>13</v>
      </c>
      <c r="E201" s="1">
        <v>2017</v>
      </c>
      <c r="F201" s="1">
        <v>157</v>
      </c>
      <c r="G201" s="1">
        <v>496</v>
      </c>
      <c r="H201" s="1">
        <v>143</v>
      </c>
    </row>
    <row r="202" spans="1:8">
      <c r="A202" s="1" t="s">
        <v>278</v>
      </c>
      <c r="B202" s="1" t="s">
        <v>205</v>
      </c>
      <c r="C202" s="1" t="s">
        <v>202</v>
      </c>
      <c r="D202" s="1" t="s">
        <v>11</v>
      </c>
      <c r="E202" s="1">
        <v>2017</v>
      </c>
      <c r="F202" s="1">
        <v>170</v>
      </c>
      <c r="G202" s="1">
        <v>543</v>
      </c>
      <c r="H202" s="1">
        <v>155</v>
      </c>
    </row>
    <row r="203" spans="1:8">
      <c r="A203" s="1" t="s">
        <v>278</v>
      </c>
      <c r="B203" s="1" t="s">
        <v>205</v>
      </c>
      <c r="C203" s="1" t="s">
        <v>202</v>
      </c>
      <c r="D203" s="1" t="s">
        <v>10</v>
      </c>
      <c r="E203" s="1">
        <v>2017</v>
      </c>
      <c r="F203" s="1">
        <v>139</v>
      </c>
      <c r="G203" s="1">
        <v>447</v>
      </c>
      <c r="H203" s="1">
        <v>127</v>
      </c>
    </row>
    <row r="204" spans="1:8">
      <c r="A204" s="1" t="s">
        <v>278</v>
      </c>
      <c r="B204" s="1" t="s">
        <v>203</v>
      </c>
      <c r="C204" s="1" t="s">
        <v>202</v>
      </c>
      <c r="D204" s="1" t="s">
        <v>18</v>
      </c>
      <c r="E204" s="1">
        <v>2017</v>
      </c>
      <c r="F204" s="1">
        <v>171</v>
      </c>
      <c r="G204" s="1">
        <v>577</v>
      </c>
      <c r="H204" s="1">
        <v>169</v>
      </c>
    </row>
    <row r="205" spans="1:8">
      <c r="A205" s="1" t="s">
        <v>278</v>
      </c>
      <c r="B205" s="1" t="s">
        <v>203</v>
      </c>
      <c r="C205" s="1" t="s">
        <v>202</v>
      </c>
      <c r="D205" s="1" t="s">
        <v>16</v>
      </c>
      <c r="E205" s="1">
        <v>2017</v>
      </c>
      <c r="F205" s="1">
        <v>212</v>
      </c>
      <c r="G205" s="1">
        <v>723</v>
      </c>
      <c r="H205" s="1">
        <v>209</v>
      </c>
    </row>
    <row r="206" spans="1:8">
      <c r="A206" s="1" t="s">
        <v>278</v>
      </c>
      <c r="B206" s="1" t="s">
        <v>203</v>
      </c>
      <c r="C206" s="1" t="s">
        <v>202</v>
      </c>
      <c r="D206" s="1" t="s">
        <v>14</v>
      </c>
      <c r="E206" s="1">
        <v>2017</v>
      </c>
      <c r="F206" s="1">
        <v>166</v>
      </c>
      <c r="G206" s="1">
        <v>561</v>
      </c>
      <c r="H206" s="1">
        <v>164</v>
      </c>
    </row>
    <row r="207" spans="1:8">
      <c r="A207" s="1" t="s">
        <v>278</v>
      </c>
      <c r="B207" s="1" t="s">
        <v>203</v>
      </c>
      <c r="C207" s="1" t="s">
        <v>202</v>
      </c>
      <c r="D207" s="1" t="s">
        <v>13</v>
      </c>
      <c r="E207" s="1">
        <v>2017</v>
      </c>
      <c r="F207" s="1">
        <v>153</v>
      </c>
      <c r="G207" s="1">
        <v>522</v>
      </c>
      <c r="H207" s="1">
        <v>151</v>
      </c>
    </row>
    <row r="208" spans="1:8">
      <c r="A208" s="1" t="s">
        <v>278</v>
      </c>
      <c r="B208" s="1" t="s">
        <v>203</v>
      </c>
      <c r="C208" s="1" t="s">
        <v>202</v>
      </c>
      <c r="D208" s="1" t="s">
        <v>11</v>
      </c>
      <c r="E208" s="1">
        <v>2017</v>
      </c>
      <c r="F208" s="1">
        <v>143</v>
      </c>
      <c r="G208" s="1">
        <v>489</v>
      </c>
      <c r="H208" s="1">
        <v>142</v>
      </c>
    </row>
    <row r="209" spans="1:8">
      <c r="A209" s="1" t="s">
        <v>278</v>
      </c>
      <c r="B209" s="1" t="s">
        <v>203</v>
      </c>
      <c r="C209" s="1" t="s">
        <v>202</v>
      </c>
      <c r="D209" s="1" t="s">
        <v>10</v>
      </c>
      <c r="E209" s="1">
        <v>2017</v>
      </c>
      <c r="F209" s="1">
        <v>132</v>
      </c>
      <c r="G209" s="1">
        <v>447</v>
      </c>
      <c r="H209" s="1">
        <v>131</v>
      </c>
    </row>
    <row r="210" spans="1:8">
      <c r="A210" s="1" t="s">
        <v>280</v>
      </c>
      <c r="B210" s="1" t="s">
        <v>207</v>
      </c>
      <c r="C210" s="1" t="s">
        <v>213</v>
      </c>
      <c r="D210" s="1" t="s">
        <v>4</v>
      </c>
      <c r="E210" s="1">
        <v>2017</v>
      </c>
      <c r="F210" s="1">
        <v>500</v>
      </c>
      <c r="G210" s="1">
        <v>750</v>
      </c>
      <c r="H210" s="1">
        <v>291</v>
      </c>
    </row>
    <row r="211" spans="1:8">
      <c r="A211" s="1" t="s">
        <v>280</v>
      </c>
      <c r="B211" s="1" t="s">
        <v>206</v>
      </c>
      <c r="C211" s="1" t="s">
        <v>213</v>
      </c>
      <c r="D211" s="1" t="s">
        <v>4</v>
      </c>
      <c r="E211" s="1">
        <v>2017</v>
      </c>
      <c r="F211" s="1">
        <v>300</v>
      </c>
      <c r="G211" s="1">
        <v>525</v>
      </c>
      <c r="H211" s="1">
        <v>0</v>
      </c>
    </row>
    <row r="212" spans="1:8">
      <c r="A212" s="1" t="s">
        <v>280</v>
      </c>
      <c r="B212" s="1" t="s">
        <v>204</v>
      </c>
      <c r="C212" s="1" t="s">
        <v>213</v>
      </c>
      <c r="D212" s="1" t="s">
        <v>18</v>
      </c>
      <c r="E212" s="1">
        <v>2017</v>
      </c>
      <c r="F212" s="1">
        <v>900</v>
      </c>
      <c r="G212" s="1">
        <v>2025</v>
      </c>
      <c r="H212" s="1">
        <v>1091</v>
      </c>
    </row>
    <row r="213" spans="1:8">
      <c r="A213" s="1" t="s">
        <v>280</v>
      </c>
      <c r="B213" s="1" t="s">
        <v>204</v>
      </c>
      <c r="C213" s="1" t="s">
        <v>213</v>
      </c>
      <c r="D213" s="1" t="s">
        <v>16</v>
      </c>
      <c r="E213" s="1">
        <v>2017</v>
      </c>
      <c r="F213" s="1">
        <v>1300</v>
      </c>
      <c r="G213" s="1">
        <v>2925</v>
      </c>
      <c r="H213" s="1">
        <v>1576</v>
      </c>
    </row>
    <row r="214" spans="1:8">
      <c r="A214" s="1" t="s">
        <v>280</v>
      </c>
      <c r="B214" s="1" t="s">
        <v>204</v>
      </c>
      <c r="C214" s="1" t="s">
        <v>213</v>
      </c>
      <c r="D214" s="1" t="s">
        <v>14</v>
      </c>
      <c r="E214" s="1">
        <v>2017</v>
      </c>
      <c r="F214" s="1">
        <v>1300</v>
      </c>
      <c r="G214" s="1">
        <v>2925</v>
      </c>
      <c r="H214" s="1">
        <v>1576</v>
      </c>
    </row>
    <row r="215" spans="1:8">
      <c r="A215" s="1" t="s">
        <v>280</v>
      </c>
      <c r="B215" s="1" t="s">
        <v>204</v>
      </c>
      <c r="C215" s="1" t="s">
        <v>213</v>
      </c>
      <c r="D215" s="1" t="s">
        <v>13</v>
      </c>
      <c r="E215" s="1">
        <v>2017</v>
      </c>
      <c r="F215" s="1">
        <v>1300</v>
      </c>
      <c r="G215" s="1">
        <v>2925</v>
      </c>
      <c r="H215" s="1">
        <v>1576</v>
      </c>
    </row>
    <row r="216" spans="1:8">
      <c r="A216" s="1" t="s">
        <v>280</v>
      </c>
      <c r="B216" s="1" t="s">
        <v>204</v>
      </c>
      <c r="C216" s="1" t="s">
        <v>213</v>
      </c>
      <c r="D216" s="1" t="s">
        <v>11</v>
      </c>
      <c r="E216" s="1">
        <v>2017</v>
      </c>
      <c r="F216" s="1">
        <v>1600</v>
      </c>
      <c r="G216" s="1">
        <v>3600</v>
      </c>
      <c r="H216" s="1">
        <v>1939</v>
      </c>
    </row>
    <row r="217" spans="1:8">
      <c r="A217" s="1" t="s">
        <v>280</v>
      </c>
      <c r="B217" s="1" t="s">
        <v>204</v>
      </c>
      <c r="C217" s="1" t="s">
        <v>213</v>
      </c>
      <c r="D217" s="1" t="s">
        <v>10</v>
      </c>
      <c r="E217" s="1">
        <v>2017</v>
      </c>
      <c r="F217" s="1">
        <v>1500</v>
      </c>
      <c r="G217" s="1">
        <v>3375</v>
      </c>
      <c r="H217" s="1">
        <v>1818</v>
      </c>
    </row>
    <row r="218" spans="1:8">
      <c r="A218" s="1" t="s">
        <v>280</v>
      </c>
      <c r="B218" s="1" t="s">
        <v>204</v>
      </c>
      <c r="C218" s="1" t="s">
        <v>213</v>
      </c>
      <c r="D218" s="1" t="s">
        <v>9</v>
      </c>
      <c r="E218" s="1">
        <v>2017</v>
      </c>
      <c r="F218" s="1">
        <v>3000</v>
      </c>
      <c r="G218" s="1">
        <v>6750</v>
      </c>
      <c r="H218" s="1">
        <v>3636</v>
      </c>
    </row>
    <row r="219" spans="1:8">
      <c r="A219" s="1" t="s">
        <v>280</v>
      </c>
      <c r="B219" s="1" t="s">
        <v>204</v>
      </c>
      <c r="C219" s="1" t="s">
        <v>213</v>
      </c>
      <c r="D219" s="1" t="s">
        <v>8</v>
      </c>
      <c r="E219" s="1">
        <v>2017</v>
      </c>
      <c r="F219" s="1">
        <v>2700</v>
      </c>
      <c r="G219" s="1">
        <v>6075</v>
      </c>
      <c r="H219" s="1">
        <v>3272</v>
      </c>
    </row>
    <row r="220" spans="1:8">
      <c r="A220" s="1" t="s">
        <v>280</v>
      </c>
      <c r="B220" s="1" t="s">
        <v>204</v>
      </c>
      <c r="C220" s="1" t="s">
        <v>213</v>
      </c>
      <c r="D220" s="1" t="s">
        <v>7</v>
      </c>
      <c r="E220" s="1">
        <v>2017</v>
      </c>
      <c r="F220" s="1">
        <v>2100</v>
      </c>
      <c r="G220" s="1">
        <v>4725</v>
      </c>
      <c r="H220" s="1">
        <v>2545</v>
      </c>
    </row>
    <row r="221" spans="1:8">
      <c r="A221" s="1" t="s">
        <v>280</v>
      </c>
      <c r="B221" s="1" t="s">
        <v>204</v>
      </c>
      <c r="C221" s="1" t="s">
        <v>213</v>
      </c>
      <c r="D221" s="1" t="s">
        <v>6</v>
      </c>
      <c r="E221" s="1">
        <v>2017</v>
      </c>
      <c r="F221" s="1">
        <v>2800</v>
      </c>
      <c r="G221" s="1">
        <v>5460</v>
      </c>
      <c r="H221" s="1">
        <v>3394</v>
      </c>
    </row>
    <row r="222" spans="1:8">
      <c r="A222" s="1" t="s">
        <v>280</v>
      </c>
      <c r="B222" s="1" t="s">
        <v>204</v>
      </c>
      <c r="C222" s="1" t="s">
        <v>213</v>
      </c>
      <c r="D222" s="1" t="s">
        <v>5</v>
      </c>
      <c r="E222" s="1">
        <v>2017</v>
      </c>
      <c r="F222" s="1">
        <v>2700</v>
      </c>
      <c r="G222" s="1">
        <v>5265</v>
      </c>
      <c r="H222" s="1">
        <v>3272</v>
      </c>
    </row>
    <row r="223" spans="1:8">
      <c r="A223" s="1" t="s">
        <v>280</v>
      </c>
      <c r="B223" s="1" t="s">
        <v>204</v>
      </c>
      <c r="C223" s="1" t="s">
        <v>213</v>
      </c>
      <c r="D223" s="1" t="s">
        <v>4</v>
      </c>
      <c r="E223" s="1">
        <v>2017</v>
      </c>
      <c r="F223" s="1">
        <v>2700</v>
      </c>
      <c r="G223" s="1">
        <v>5265</v>
      </c>
      <c r="H223" s="1">
        <v>3272</v>
      </c>
    </row>
    <row r="224" spans="1:8">
      <c r="A224" s="1" t="s">
        <v>280</v>
      </c>
      <c r="B224" s="1" t="s">
        <v>205</v>
      </c>
      <c r="C224" s="1" t="s">
        <v>213</v>
      </c>
      <c r="D224" s="1" t="s">
        <v>18</v>
      </c>
      <c r="E224" s="1">
        <v>2017</v>
      </c>
      <c r="F224" s="1">
        <v>1000</v>
      </c>
      <c r="G224" s="1">
        <v>3200</v>
      </c>
      <c r="H224" s="1">
        <v>914</v>
      </c>
    </row>
    <row r="225" spans="1:8">
      <c r="A225" s="1" t="s">
        <v>280</v>
      </c>
      <c r="B225" s="1" t="s">
        <v>205</v>
      </c>
      <c r="C225" s="1" t="s">
        <v>213</v>
      </c>
      <c r="D225" s="1" t="s">
        <v>16</v>
      </c>
      <c r="E225" s="1">
        <v>2017</v>
      </c>
      <c r="F225" s="1">
        <v>1100</v>
      </c>
      <c r="G225" s="1">
        <v>3520</v>
      </c>
      <c r="H225" s="1">
        <v>1005</v>
      </c>
    </row>
    <row r="226" spans="1:8">
      <c r="A226" s="1" t="s">
        <v>280</v>
      </c>
      <c r="B226" s="1" t="s">
        <v>205</v>
      </c>
      <c r="C226" s="1" t="s">
        <v>213</v>
      </c>
      <c r="D226" s="1" t="s">
        <v>14</v>
      </c>
      <c r="E226" s="1">
        <v>2017</v>
      </c>
      <c r="F226" s="1">
        <v>800</v>
      </c>
      <c r="G226" s="1">
        <v>2560</v>
      </c>
      <c r="H226" s="1">
        <v>731</v>
      </c>
    </row>
    <row r="227" spans="1:8">
      <c r="A227" s="1" t="s">
        <v>280</v>
      </c>
      <c r="B227" s="1" t="s">
        <v>205</v>
      </c>
      <c r="C227" s="1" t="s">
        <v>213</v>
      </c>
      <c r="D227" s="1" t="s">
        <v>13</v>
      </c>
      <c r="E227" s="1">
        <v>2017</v>
      </c>
      <c r="F227" s="1">
        <v>900</v>
      </c>
      <c r="G227" s="1">
        <v>2880</v>
      </c>
      <c r="H227" s="1">
        <v>823</v>
      </c>
    </row>
    <row r="228" spans="1:8">
      <c r="A228" s="1" t="s">
        <v>280</v>
      </c>
      <c r="B228" s="1" t="s">
        <v>205</v>
      </c>
      <c r="C228" s="1" t="s">
        <v>213</v>
      </c>
      <c r="D228" s="1" t="s">
        <v>11</v>
      </c>
      <c r="E228" s="1">
        <v>2017</v>
      </c>
      <c r="F228" s="1">
        <v>800</v>
      </c>
      <c r="G228" s="1">
        <v>2560</v>
      </c>
      <c r="H228" s="1">
        <v>731</v>
      </c>
    </row>
    <row r="229" spans="1:8">
      <c r="A229" s="1" t="s">
        <v>280</v>
      </c>
      <c r="B229" s="1" t="s">
        <v>205</v>
      </c>
      <c r="C229" s="1" t="s">
        <v>213</v>
      </c>
      <c r="D229" s="1" t="s">
        <v>10</v>
      </c>
      <c r="E229" s="1">
        <v>2017</v>
      </c>
      <c r="F229" s="1">
        <v>700</v>
      </c>
      <c r="G229" s="1">
        <v>2240</v>
      </c>
      <c r="H229" s="1">
        <v>640</v>
      </c>
    </row>
    <row r="230" spans="1:8">
      <c r="A230" s="1" t="s">
        <v>280</v>
      </c>
      <c r="B230" s="1" t="s">
        <v>203</v>
      </c>
      <c r="C230" s="1" t="s">
        <v>213</v>
      </c>
      <c r="D230" s="1" t="s">
        <v>18</v>
      </c>
      <c r="E230" s="1">
        <v>2017</v>
      </c>
      <c r="F230" s="1">
        <v>900</v>
      </c>
      <c r="G230" s="1">
        <v>3060</v>
      </c>
      <c r="H230" s="1">
        <v>888</v>
      </c>
    </row>
    <row r="231" spans="1:8">
      <c r="A231" s="1" t="s">
        <v>280</v>
      </c>
      <c r="B231" s="1" t="s">
        <v>203</v>
      </c>
      <c r="C231" s="1" t="s">
        <v>213</v>
      </c>
      <c r="D231" s="1" t="s">
        <v>16</v>
      </c>
      <c r="E231" s="1">
        <v>2017</v>
      </c>
      <c r="F231" s="1">
        <v>1100</v>
      </c>
      <c r="G231" s="1">
        <v>3740</v>
      </c>
      <c r="H231" s="1">
        <v>1086</v>
      </c>
    </row>
    <row r="232" spans="1:8">
      <c r="A232" s="1" t="s">
        <v>280</v>
      </c>
      <c r="B232" s="1" t="s">
        <v>203</v>
      </c>
      <c r="C232" s="1" t="s">
        <v>213</v>
      </c>
      <c r="D232" s="1" t="s">
        <v>14</v>
      </c>
      <c r="E232" s="1">
        <v>2017</v>
      </c>
      <c r="F232" s="1">
        <v>900</v>
      </c>
      <c r="G232" s="1">
        <v>3060</v>
      </c>
      <c r="H232" s="1">
        <v>888</v>
      </c>
    </row>
    <row r="233" spans="1:8">
      <c r="A233" s="1" t="s">
        <v>280</v>
      </c>
      <c r="B233" s="1" t="s">
        <v>203</v>
      </c>
      <c r="C233" s="1" t="s">
        <v>213</v>
      </c>
      <c r="D233" s="1" t="s">
        <v>13</v>
      </c>
      <c r="E233" s="1">
        <v>2017</v>
      </c>
      <c r="F233" s="1">
        <v>700</v>
      </c>
      <c r="G233" s="1">
        <v>2380</v>
      </c>
      <c r="H233" s="1">
        <v>691</v>
      </c>
    </row>
    <row r="234" spans="1:8">
      <c r="A234" s="1" t="s">
        <v>280</v>
      </c>
      <c r="B234" s="1" t="s">
        <v>203</v>
      </c>
      <c r="C234" s="1" t="s">
        <v>213</v>
      </c>
      <c r="D234" s="1" t="s">
        <v>11</v>
      </c>
      <c r="E234" s="1">
        <v>2017</v>
      </c>
      <c r="F234" s="1">
        <v>800</v>
      </c>
      <c r="G234" s="1">
        <v>2720</v>
      </c>
      <c r="H234" s="1">
        <v>790</v>
      </c>
    </row>
    <row r="235" spans="1:8">
      <c r="A235" s="1" t="s">
        <v>280</v>
      </c>
      <c r="B235" s="1" t="s">
        <v>203</v>
      </c>
      <c r="C235" s="1" t="s">
        <v>213</v>
      </c>
      <c r="D235" s="1" t="s">
        <v>10</v>
      </c>
      <c r="E235" s="1">
        <v>2017</v>
      </c>
      <c r="F235" s="1">
        <v>700</v>
      </c>
      <c r="G235" s="1">
        <v>2380</v>
      </c>
      <c r="H235" s="1">
        <v>691</v>
      </c>
    </row>
    <row r="236" spans="1:8">
      <c r="A236" s="1" t="s">
        <v>280</v>
      </c>
      <c r="B236" s="1" t="s">
        <v>207</v>
      </c>
      <c r="C236" s="1" t="s">
        <v>279</v>
      </c>
      <c r="D236" s="1" t="s">
        <v>4</v>
      </c>
      <c r="E236" s="1">
        <v>2017</v>
      </c>
      <c r="F236" s="1">
        <v>100</v>
      </c>
      <c r="G236" s="1">
        <v>150</v>
      </c>
      <c r="H236" s="1">
        <v>58</v>
      </c>
    </row>
    <row r="237" spans="1:8">
      <c r="A237" s="1" t="s">
        <v>280</v>
      </c>
      <c r="B237" s="1" t="s">
        <v>206</v>
      </c>
      <c r="C237" s="1" t="s">
        <v>279</v>
      </c>
      <c r="D237" s="1" t="s">
        <v>4</v>
      </c>
      <c r="E237" s="1">
        <v>2017</v>
      </c>
      <c r="F237" s="1">
        <v>100</v>
      </c>
      <c r="G237" s="1">
        <v>175</v>
      </c>
      <c r="H237" s="1">
        <v>0</v>
      </c>
    </row>
    <row r="238" spans="1:8">
      <c r="A238" s="1" t="s">
        <v>280</v>
      </c>
      <c r="B238" s="1" t="s">
        <v>204</v>
      </c>
      <c r="C238" s="1" t="s">
        <v>279</v>
      </c>
      <c r="D238" s="1" t="s">
        <v>18</v>
      </c>
      <c r="E238" s="1">
        <v>2017</v>
      </c>
      <c r="F238" s="1">
        <v>200</v>
      </c>
      <c r="G238" s="1">
        <v>450</v>
      </c>
      <c r="H238" s="1">
        <v>242</v>
      </c>
    </row>
    <row r="239" spans="1:8">
      <c r="A239" s="1" t="s">
        <v>280</v>
      </c>
      <c r="B239" s="1" t="s">
        <v>204</v>
      </c>
      <c r="C239" s="1" t="s">
        <v>279</v>
      </c>
      <c r="D239" s="1" t="s">
        <v>16</v>
      </c>
      <c r="E239" s="1">
        <v>2017</v>
      </c>
      <c r="F239" s="1">
        <v>300</v>
      </c>
      <c r="G239" s="1">
        <v>675</v>
      </c>
      <c r="H239" s="1">
        <v>364</v>
      </c>
    </row>
    <row r="240" spans="1:8">
      <c r="A240" s="1" t="s">
        <v>280</v>
      </c>
      <c r="B240" s="1" t="s">
        <v>204</v>
      </c>
      <c r="C240" s="1" t="s">
        <v>279</v>
      </c>
      <c r="D240" s="1" t="s">
        <v>14</v>
      </c>
      <c r="E240" s="1">
        <v>2017</v>
      </c>
      <c r="F240" s="1">
        <v>300</v>
      </c>
      <c r="G240" s="1">
        <v>675</v>
      </c>
      <c r="H240" s="1">
        <v>364</v>
      </c>
    </row>
    <row r="241" spans="1:8">
      <c r="A241" s="1" t="s">
        <v>280</v>
      </c>
      <c r="B241" s="1" t="s">
        <v>204</v>
      </c>
      <c r="C241" s="1" t="s">
        <v>279</v>
      </c>
      <c r="D241" s="1" t="s">
        <v>13</v>
      </c>
      <c r="E241" s="1">
        <v>2017</v>
      </c>
      <c r="F241" s="1">
        <v>300</v>
      </c>
      <c r="G241" s="1">
        <v>675</v>
      </c>
      <c r="H241" s="1">
        <v>364</v>
      </c>
    </row>
    <row r="242" spans="1:8">
      <c r="A242" s="1" t="s">
        <v>280</v>
      </c>
      <c r="B242" s="1" t="s">
        <v>204</v>
      </c>
      <c r="C242" s="1" t="s">
        <v>279</v>
      </c>
      <c r="D242" s="1" t="s">
        <v>11</v>
      </c>
      <c r="E242" s="1">
        <v>2017</v>
      </c>
      <c r="F242" s="1">
        <v>300</v>
      </c>
      <c r="G242" s="1">
        <v>675</v>
      </c>
      <c r="H242" s="1">
        <v>364</v>
      </c>
    </row>
    <row r="243" spans="1:8">
      <c r="A243" s="1" t="s">
        <v>280</v>
      </c>
      <c r="B243" s="1" t="s">
        <v>204</v>
      </c>
      <c r="C243" s="1" t="s">
        <v>279</v>
      </c>
      <c r="D243" s="1" t="s">
        <v>10</v>
      </c>
      <c r="E243" s="1">
        <v>2017</v>
      </c>
      <c r="F243" s="1">
        <v>300</v>
      </c>
      <c r="G243" s="1">
        <v>675</v>
      </c>
      <c r="H243" s="1">
        <v>364</v>
      </c>
    </row>
    <row r="244" spans="1:8">
      <c r="A244" s="1" t="s">
        <v>280</v>
      </c>
      <c r="B244" s="1" t="s">
        <v>204</v>
      </c>
      <c r="C244" s="1" t="s">
        <v>279</v>
      </c>
      <c r="D244" s="1" t="s">
        <v>9</v>
      </c>
      <c r="E244" s="1">
        <v>2017</v>
      </c>
      <c r="F244" s="1">
        <v>600</v>
      </c>
      <c r="G244" s="1">
        <v>1350</v>
      </c>
      <c r="H244" s="1">
        <v>727</v>
      </c>
    </row>
    <row r="245" spans="1:8">
      <c r="A245" s="1" t="s">
        <v>280</v>
      </c>
      <c r="B245" s="1" t="s">
        <v>204</v>
      </c>
      <c r="C245" s="1" t="s">
        <v>279</v>
      </c>
      <c r="D245" s="1" t="s">
        <v>8</v>
      </c>
      <c r="E245" s="1">
        <v>2017</v>
      </c>
      <c r="F245" s="1">
        <v>500</v>
      </c>
      <c r="G245" s="1">
        <v>1125</v>
      </c>
      <c r="H245" s="1">
        <v>606</v>
      </c>
    </row>
    <row r="246" spans="1:8">
      <c r="A246" s="1" t="s">
        <v>280</v>
      </c>
      <c r="B246" s="1" t="s">
        <v>204</v>
      </c>
      <c r="C246" s="1" t="s">
        <v>279</v>
      </c>
      <c r="D246" s="1" t="s">
        <v>7</v>
      </c>
      <c r="E246" s="1">
        <v>2017</v>
      </c>
      <c r="F246" s="1">
        <v>400</v>
      </c>
      <c r="G246" s="1">
        <v>900</v>
      </c>
      <c r="H246" s="1">
        <v>485</v>
      </c>
    </row>
    <row r="247" spans="1:8">
      <c r="A247" s="1" t="s">
        <v>280</v>
      </c>
      <c r="B247" s="1" t="s">
        <v>204</v>
      </c>
      <c r="C247" s="1" t="s">
        <v>279</v>
      </c>
      <c r="D247" s="1" t="s">
        <v>6</v>
      </c>
      <c r="E247" s="1">
        <v>2017</v>
      </c>
      <c r="F247" s="1">
        <v>600</v>
      </c>
      <c r="G247" s="1">
        <v>1170</v>
      </c>
      <c r="H247" s="1">
        <v>727</v>
      </c>
    </row>
    <row r="248" spans="1:8">
      <c r="A248" s="1" t="s">
        <v>280</v>
      </c>
      <c r="B248" s="1" t="s">
        <v>204</v>
      </c>
      <c r="C248" s="1" t="s">
        <v>279</v>
      </c>
      <c r="D248" s="1" t="s">
        <v>5</v>
      </c>
      <c r="E248" s="1">
        <v>2017</v>
      </c>
      <c r="F248" s="1">
        <v>500</v>
      </c>
      <c r="G248" s="1">
        <v>975</v>
      </c>
      <c r="H248" s="1">
        <v>606</v>
      </c>
    </row>
    <row r="249" spans="1:8">
      <c r="A249" s="1" t="s">
        <v>280</v>
      </c>
      <c r="B249" s="1" t="s">
        <v>204</v>
      </c>
      <c r="C249" s="1" t="s">
        <v>279</v>
      </c>
      <c r="D249" s="1" t="s">
        <v>4</v>
      </c>
      <c r="E249" s="1">
        <v>2017</v>
      </c>
      <c r="F249" s="1">
        <v>500</v>
      </c>
      <c r="G249" s="1">
        <v>975</v>
      </c>
      <c r="H249" s="1">
        <v>606</v>
      </c>
    </row>
    <row r="250" spans="1:8">
      <c r="A250" s="1" t="s">
        <v>280</v>
      </c>
      <c r="B250" s="1" t="s">
        <v>205</v>
      </c>
      <c r="C250" s="1" t="s">
        <v>279</v>
      </c>
      <c r="D250" s="1" t="s">
        <v>18</v>
      </c>
      <c r="E250" s="1">
        <v>2017</v>
      </c>
      <c r="F250" s="1">
        <v>200</v>
      </c>
      <c r="G250" s="1">
        <v>640</v>
      </c>
      <c r="H250" s="1">
        <v>183</v>
      </c>
    </row>
    <row r="251" spans="1:8">
      <c r="A251" s="1" t="s">
        <v>280</v>
      </c>
      <c r="B251" s="1" t="s">
        <v>205</v>
      </c>
      <c r="C251" s="1" t="s">
        <v>279</v>
      </c>
      <c r="D251" s="1" t="s">
        <v>16</v>
      </c>
      <c r="E251" s="1">
        <v>2017</v>
      </c>
      <c r="F251" s="1">
        <v>200</v>
      </c>
      <c r="G251" s="1">
        <v>640</v>
      </c>
      <c r="H251" s="1">
        <v>183</v>
      </c>
    </row>
    <row r="252" spans="1:8">
      <c r="A252" s="1" t="s">
        <v>280</v>
      </c>
      <c r="B252" s="1" t="s">
        <v>205</v>
      </c>
      <c r="C252" s="1" t="s">
        <v>279</v>
      </c>
      <c r="D252" s="1" t="s">
        <v>14</v>
      </c>
      <c r="E252" s="1">
        <v>2017</v>
      </c>
      <c r="F252" s="1">
        <v>200</v>
      </c>
      <c r="G252" s="1">
        <v>640</v>
      </c>
      <c r="H252" s="1">
        <v>183</v>
      </c>
    </row>
    <row r="253" spans="1:8">
      <c r="A253" s="1" t="s">
        <v>280</v>
      </c>
      <c r="B253" s="1" t="s">
        <v>205</v>
      </c>
      <c r="C253" s="1" t="s">
        <v>279</v>
      </c>
      <c r="D253" s="1" t="s">
        <v>13</v>
      </c>
      <c r="E253" s="1">
        <v>2017</v>
      </c>
      <c r="F253" s="1">
        <v>200</v>
      </c>
      <c r="G253" s="1">
        <v>640</v>
      </c>
      <c r="H253" s="1">
        <v>183</v>
      </c>
    </row>
    <row r="254" spans="1:8">
      <c r="A254" s="1" t="s">
        <v>280</v>
      </c>
      <c r="B254" s="1" t="s">
        <v>205</v>
      </c>
      <c r="C254" s="1" t="s">
        <v>279</v>
      </c>
      <c r="D254" s="1" t="s">
        <v>11</v>
      </c>
      <c r="E254" s="1">
        <v>2017</v>
      </c>
      <c r="F254" s="1">
        <v>200</v>
      </c>
      <c r="G254" s="1">
        <v>640</v>
      </c>
      <c r="H254" s="1">
        <v>183</v>
      </c>
    </row>
    <row r="255" spans="1:8">
      <c r="A255" s="1" t="s">
        <v>280</v>
      </c>
      <c r="B255" s="1" t="s">
        <v>205</v>
      </c>
      <c r="C255" s="1" t="s">
        <v>279</v>
      </c>
      <c r="D255" s="1" t="s">
        <v>10</v>
      </c>
      <c r="E255" s="1">
        <v>2017</v>
      </c>
      <c r="F255" s="1">
        <v>100</v>
      </c>
      <c r="G255" s="1">
        <v>320</v>
      </c>
      <c r="H255" s="1">
        <v>91</v>
      </c>
    </row>
    <row r="256" spans="1:8">
      <c r="A256" s="1" t="s">
        <v>280</v>
      </c>
      <c r="B256" s="1" t="s">
        <v>203</v>
      </c>
      <c r="C256" s="1" t="s">
        <v>279</v>
      </c>
      <c r="D256" s="1" t="s">
        <v>18</v>
      </c>
      <c r="E256" s="1">
        <v>2017</v>
      </c>
      <c r="F256" s="1">
        <v>200</v>
      </c>
      <c r="G256" s="1">
        <v>680</v>
      </c>
      <c r="H256" s="1">
        <v>197</v>
      </c>
    </row>
    <row r="257" spans="1:8">
      <c r="A257" s="1" t="s">
        <v>280</v>
      </c>
      <c r="B257" s="1" t="s">
        <v>203</v>
      </c>
      <c r="C257" s="1" t="s">
        <v>279</v>
      </c>
      <c r="D257" s="1" t="s">
        <v>16</v>
      </c>
      <c r="E257" s="1">
        <v>2017</v>
      </c>
      <c r="F257" s="1">
        <v>200</v>
      </c>
      <c r="G257" s="1">
        <v>680</v>
      </c>
      <c r="H257" s="1">
        <v>197</v>
      </c>
    </row>
    <row r="258" spans="1:8">
      <c r="A258" s="1" t="s">
        <v>280</v>
      </c>
      <c r="B258" s="1" t="s">
        <v>203</v>
      </c>
      <c r="C258" s="1" t="s">
        <v>279</v>
      </c>
      <c r="D258" s="1" t="s">
        <v>14</v>
      </c>
      <c r="E258" s="1">
        <v>2017</v>
      </c>
      <c r="F258" s="1">
        <v>200</v>
      </c>
      <c r="G258" s="1">
        <v>680</v>
      </c>
      <c r="H258" s="1">
        <v>197</v>
      </c>
    </row>
    <row r="259" spans="1:8">
      <c r="A259" s="1" t="s">
        <v>280</v>
      </c>
      <c r="B259" s="1" t="s">
        <v>203</v>
      </c>
      <c r="C259" s="1" t="s">
        <v>279</v>
      </c>
      <c r="D259" s="1" t="s">
        <v>13</v>
      </c>
      <c r="E259" s="1">
        <v>2017</v>
      </c>
      <c r="F259" s="1">
        <v>100</v>
      </c>
      <c r="G259" s="1">
        <v>340</v>
      </c>
      <c r="H259" s="1">
        <v>99</v>
      </c>
    </row>
    <row r="260" spans="1:8">
      <c r="A260" s="1" t="s">
        <v>280</v>
      </c>
      <c r="B260" s="1" t="s">
        <v>203</v>
      </c>
      <c r="C260" s="1" t="s">
        <v>279</v>
      </c>
      <c r="D260" s="1" t="s">
        <v>11</v>
      </c>
      <c r="E260" s="1">
        <v>2017</v>
      </c>
      <c r="F260" s="1">
        <v>100</v>
      </c>
      <c r="G260" s="1">
        <v>340</v>
      </c>
      <c r="H260" s="1">
        <v>99</v>
      </c>
    </row>
    <row r="261" spans="1:8">
      <c r="A261" s="1" t="s">
        <v>280</v>
      </c>
      <c r="B261" s="1" t="s">
        <v>203</v>
      </c>
      <c r="C261" s="1" t="s">
        <v>279</v>
      </c>
      <c r="D261" s="1" t="s">
        <v>10</v>
      </c>
      <c r="E261" s="1">
        <v>2017</v>
      </c>
      <c r="F261" s="1">
        <v>100</v>
      </c>
      <c r="G261" s="1">
        <v>340</v>
      </c>
      <c r="H261" s="1">
        <v>99</v>
      </c>
    </row>
    <row r="262" spans="1:8">
      <c r="A262" s="1" t="s">
        <v>280</v>
      </c>
      <c r="B262" s="1" t="s">
        <v>207</v>
      </c>
      <c r="C262" s="1" t="s">
        <v>212</v>
      </c>
      <c r="D262" s="1" t="s">
        <v>4</v>
      </c>
      <c r="E262" s="1">
        <v>2017</v>
      </c>
      <c r="F262" s="1">
        <v>200</v>
      </c>
      <c r="G262" s="1">
        <v>300</v>
      </c>
      <c r="H262" s="1">
        <v>116</v>
      </c>
    </row>
    <row r="263" spans="1:8">
      <c r="A263" s="1" t="s">
        <v>280</v>
      </c>
      <c r="B263" s="1" t="s">
        <v>206</v>
      </c>
      <c r="C263" s="1" t="s">
        <v>212</v>
      </c>
      <c r="D263" s="1" t="s">
        <v>4</v>
      </c>
      <c r="E263" s="1">
        <v>2017</v>
      </c>
      <c r="F263" s="1">
        <v>100</v>
      </c>
      <c r="G263" s="1">
        <v>175</v>
      </c>
      <c r="H263" s="1">
        <v>0</v>
      </c>
    </row>
    <row r="264" spans="1:8">
      <c r="A264" s="1" t="s">
        <v>280</v>
      </c>
      <c r="B264" s="1" t="s">
        <v>204</v>
      </c>
      <c r="C264" s="1" t="s">
        <v>212</v>
      </c>
      <c r="D264" s="1" t="s">
        <v>18</v>
      </c>
      <c r="E264" s="1">
        <v>2017</v>
      </c>
      <c r="F264" s="1">
        <v>300</v>
      </c>
      <c r="G264" s="1">
        <v>675</v>
      </c>
      <c r="H264" s="1">
        <v>364</v>
      </c>
    </row>
    <row r="265" spans="1:8">
      <c r="A265" s="1" t="s">
        <v>280</v>
      </c>
      <c r="B265" s="1" t="s">
        <v>204</v>
      </c>
      <c r="C265" s="1" t="s">
        <v>212</v>
      </c>
      <c r="D265" s="1" t="s">
        <v>16</v>
      </c>
      <c r="E265" s="1">
        <v>2017</v>
      </c>
      <c r="F265" s="1">
        <v>400</v>
      </c>
      <c r="G265" s="1">
        <v>900</v>
      </c>
      <c r="H265" s="1">
        <v>485</v>
      </c>
    </row>
    <row r="266" spans="1:8">
      <c r="A266" s="1" t="s">
        <v>280</v>
      </c>
      <c r="B266" s="1" t="s">
        <v>204</v>
      </c>
      <c r="C266" s="1" t="s">
        <v>212</v>
      </c>
      <c r="D266" s="1" t="s">
        <v>14</v>
      </c>
      <c r="E266" s="1">
        <v>2017</v>
      </c>
      <c r="F266" s="1">
        <v>400</v>
      </c>
      <c r="G266" s="1">
        <v>900</v>
      </c>
      <c r="H266" s="1">
        <v>485</v>
      </c>
    </row>
    <row r="267" spans="1:8">
      <c r="A267" s="1" t="s">
        <v>280</v>
      </c>
      <c r="B267" s="1" t="s">
        <v>204</v>
      </c>
      <c r="C267" s="1" t="s">
        <v>212</v>
      </c>
      <c r="D267" s="1" t="s">
        <v>13</v>
      </c>
      <c r="E267" s="1">
        <v>2017</v>
      </c>
      <c r="F267" s="1">
        <v>400</v>
      </c>
      <c r="G267" s="1">
        <v>900</v>
      </c>
      <c r="H267" s="1">
        <v>485</v>
      </c>
    </row>
    <row r="268" spans="1:8">
      <c r="A268" s="1" t="s">
        <v>280</v>
      </c>
      <c r="B268" s="1" t="s">
        <v>204</v>
      </c>
      <c r="C268" s="1" t="s">
        <v>212</v>
      </c>
      <c r="D268" s="1" t="s">
        <v>11</v>
      </c>
      <c r="E268" s="1">
        <v>2017</v>
      </c>
      <c r="F268" s="1">
        <v>500</v>
      </c>
      <c r="G268" s="1">
        <v>1125</v>
      </c>
      <c r="H268" s="1">
        <v>606</v>
      </c>
    </row>
    <row r="269" spans="1:8">
      <c r="A269" s="1" t="s">
        <v>280</v>
      </c>
      <c r="B269" s="1" t="s">
        <v>204</v>
      </c>
      <c r="C269" s="1" t="s">
        <v>212</v>
      </c>
      <c r="D269" s="1" t="s">
        <v>10</v>
      </c>
      <c r="E269" s="1">
        <v>2017</v>
      </c>
      <c r="F269" s="1">
        <v>500</v>
      </c>
      <c r="G269" s="1">
        <v>1125</v>
      </c>
      <c r="H269" s="1">
        <v>606</v>
      </c>
    </row>
    <row r="270" spans="1:8">
      <c r="A270" s="1" t="s">
        <v>280</v>
      </c>
      <c r="B270" s="1" t="s">
        <v>204</v>
      </c>
      <c r="C270" s="1" t="s">
        <v>212</v>
      </c>
      <c r="D270" s="1" t="s">
        <v>9</v>
      </c>
      <c r="E270" s="1">
        <v>2017</v>
      </c>
      <c r="F270" s="1">
        <v>900</v>
      </c>
      <c r="G270" s="1">
        <v>2025</v>
      </c>
      <c r="H270" s="1">
        <v>1091</v>
      </c>
    </row>
    <row r="271" spans="1:8">
      <c r="A271" s="1" t="s">
        <v>280</v>
      </c>
      <c r="B271" s="1" t="s">
        <v>204</v>
      </c>
      <c r="C271" s="1" t="s">
        <v>212</v>
      </c>
      <c r="D271" s="1" t="s">
        <v>8</v>
      </c>
      <c r="E271" s="1">
        <v>2017</v>
      </c>
      <c r="F271" s="1">
        <v>800</v>
      </c>
      <c r="G271" s="1">
        <v>1800</v>
      </c>
      <c r="H271" s="1">
        <v>970</v>
      </c>
    </row>
    <row r="272" spans="1:8">
      <c r="A272" s="1" t="s">
        <v>280</v>
      </c>
      <c r="B272" s="1" t="s">
        <v>204</v>
      </c>
      <c r="C272" s="1" t="s">
        <v>212</v>
      </c>
      <c r="D272" s="1" t="s">
        <v>7</v>
      </c>
      <c r="E272" s="1">
        <v>2017</v>
      </c>
      <c r="F272" s="1">
        <v>600</v>
      </c>
      <c r="G272" s="1">
        <v>1350</v>
      </c>
      <c r="H272" s="1">
        <v>727</v>
      </c>
    </row>
    <row r="273" spans="1:8">
      <c r="A273" s="1" t="s">
        <v>280</v>
      </c>
      <c r="B273" s="1" t="s">
        <v>204</v>
      </c>
      <c r="C273" s="1" t="s">
        <v>212</v>
      </c>
      <c r="D273" s="1" t="s">
        <v>6</v>
      </c>
      <c r="E273" s="1">
        <v>2017</v>
      </c>
      <c r="F273" s="1">
        <v>800</v>
      </c>
      <c r="G273" s="1">
        <v>1560</v>
      </c>
      <c r="H273" s="1">
        <v>970</v>
      </c>
    </row>
    <row r="274" spans="1:8">
      <c r="A274" s="1" t="s">
        <v>280</v>
      </c>
      <c r="B274" s="1" t="s">
        <v>204</v>
      </c>
      <c r="C274" s="1" t="s">
        <v>212</v>
      </c>
      <c r="D274" s="1" t="s">
        <v>5</v>
      </c>
      <c r="E274" s="1">
        <v>2017</v>
      </c>
      <c r="F274" s="1">
        <v>800</v>
      </c>
      <c r="G274" s="1">
        <v>1560</v>
      </c>
      <c r="H274" s="1">
        <v>970</v>
      </c>
    </row>
    <row r="275" spans="1:8">
      <c r="A275" s="1" t="s">
        <v>280</v>
      </c>
      <c r="B275" s="1" t="s">
        <v>204</v>
      </c>
      <c r="C275" s="1" t="s">
        <v>212</v>
      </c>
      <c r="D275" s="1" t="s">
        <v>4</v>
      </c>
      <c r="E275" s="1">
        <v>2017</v>
      </c>
      <c r="F275" s="1">
        <v>700</v>
      </c>
      <c r="G275" s="1">
        <v>1365</v>
      </c>
      <c r="H275" s="1">
        <v>848</v>
      </c>
    </row>
    <row r="276" spans="1:8">
      <c r="A276" s="1" t="s">
        <v>280</v>
      </c>
      <c r="B276" s="1" t="s">
        <v>205</v>
      </c>
      <c r="C276" s="1" t="s">
        <v>212</v>
      </c>
      <c r="D276" s="1" t="s">
        <v>18</v>
      </c>
      <c r="E276" s="1">
        <v>2017</v>
      </c>
      <c r="F276" s="1">
        <v>300</v>
      </c>
      <c r="G276" s="1">
        <v>960</v>
      </c>
      <c r="H276" s="1">
        <v>274</v>
      </c>
    </row>
    <row r="277" spans="1:8">
      <c r="A277" s="1" t="s">
        <v>280</v>
      </c>
      <c r="B277" s="1" t="s">
        <v>205</v>
      </c>
      <c r="C277" s="1" t="s">
        <v>212</v>
      </c>
      <c r="D277" s="1" t="s">
        <v>16</v>
      </c>
      <c r="E277" s="1">
        <v>2017</v>
      </c>
      <c r="F277" s="1">
        <v>300</v>
      </c>
      <c r="G277" s="1">
        <v>960</v>
      </c>
      <c r="H277" s="1">
        <v>274</v>
      </c>
    </row>
    <row r="278" spans="1:8">
      <c r="A278" s="1" t="s">
        <v>280</v>
      </c>
      <c r="B278" s="1" t="s">
        <v>205</v>
      </c>
      <c r="C278" s="1" t="s">
        <v>212</v>
      </c>
      <c r="D278" s="1" t="s">
        <v>14</v>
      </c>
      <c r="E278" s="1">
        <v>2017</v>
      </c>
      <c r="F278" s="1">
        <v>300</v>
      </c>
      <c r="G278" s="1">
        <v>960</v>
      </c>
      <c r="H278" s="1">
        <v>274</v>
      </c>
    </row>
    <row r="279" spans="1:8">
      <c r="A279" s="1" t="s">
        <v>280</v>
      </c>
      <c r="B279" s="1" t="s">
        <v>205</v>
      </c>
      <c r="C279" s="1" t="s">
        <v>212</v>
      </c>
      <c r="D279" s="1" t="s">
        <v>13</v>
      </c>
      <c r="E279" s="1">
        <v>2017</v>
      </c>
      <c r="F279" s="1">
        <v>200</v>
      </c>
      <c r="G279" s="1">
        <v>640</v>
      </c>
      <c r="H279" s="1">
        <v>183</v>
      </c>
    </row>
    <row r="280" spans="1:8">
      <c r="A280" s="1" t="s">
        <v>280</v>
      </c>
      <c r="B280" s="1" t="s">
        <v>205</v>
      </c>
      <c r="C280" s="1" t="s">
        <v>212</v>
      </c>
      <c r="D280" s="1" t="s">
        <v>11</v>
      </c>
      <c r="E280" s="1">
        <v>2017</v>
      </c>
      <c r="F280" s="1">
        <v>200</v>
      </c>
      <c r="G280" s="1">
        <v>640</v>
      </c>
      <c r="H280" s="1">
        <v>183</v>
      </c>
    </row>
    <row r="281" spans="1:8">
      <c r="A281" s="1" t="s">
        <v>280</v>
      </c>
      <c r="B281" s="1" t="s">
        <v>205</v>
      </c>
      <c r="C281" s="1" t="s">
        <v>212</v>
      </c>
      <c r="D281" s="1" t="s">
        <v>10</v>
      </c>
      <c r="E281" s="1">
        <v>2017</v>
      </c>
      <c r="F281" s="1">
        <v>200</v>
      </c>
      <c r="G281" s="1">
        <v>640</v>
      </c>
      <c r="H281" s="1">
        <v>183</v>
      </c>
    </row>
    <row r="282" spans="1:8">
      <c r="A282" s="1" t="s">
        <v>280</v>
      </c>
      <c r="B282" s="1" t="s">
        <v>203</v>
      </c>
      <c r="C282" s="1" t="s">
        <v>212</v>
      </c>
      <c r="D282" s="1" t="s">
        <v>18</v>
      </c>
      <c r="E282" s="1">
        <v>2017</v>
      </c>
      <c r="F282" s="1">
        <v>300</v>
      </c>
      <c r="G282" s="1">
        <v>1020</v>
      </c>
      <c r="H282" s="1">
        <v>296</v>
      </c>
    </row>
    <row r="283" spans="1:8">
      <c r="A283" s="1" t="s">
        <v>280</v>
      </c>
      <c r="B283" s="1" t="s">
        <v>203</v>
      </c>
      <c r="C283" s="1" t="s">
        <v>212</v>
      </c>
      <c r="D283" s="1" t="s">
        <v>16</v>
      </c>
      <c r="E283" s="1">
        <v>2017</v>
      </c>
      <c r="F283" s="1">
        <v>300</v>
      </c>
      <c r="G283" s="1">
        <v>1020</v>
      </c>
      <c r="H283" s="1">
        <v>296</v>
      </c>
    </row>
    <row r="284" spans="1:8">
      <c r="A284" s="1" t="s">
        <v>280</v>
      </c>
      <c r="B284" s="1" t="s">
        <v>203</v>
      </c>
      <c r="C284" s="1" t="s">
        <v>212</v>
      </c>
      <c r="D284" s="1" t="s">
        <v>14</v>
      </c>
      <c r="E284" s="1">
        <v>2017</v>
      </c>
      <c r="F284" s="1">
        <v>200</v>
      </c>
      <c r="G284" s="1">
        <v>680</v>
      </c>
      <c r="H284" s="1">
        <v>197</v>
      </c>
    </row>
    <row r="285" spans="1:8">
      <c r="A285" s="1" t="s">
        <v>280</v>
      </c>
      <c r="B285" s="1" t="s">
        <v>203</v>
      </c>
      <c r="C285" s="1" t="s">
        <v>212</v>
      </c>
      <c r="D285" s="1" t="s">
        <v>13</v>
      </c>
      <c r="E285" s="1">
        <v>2017</v>
      </c>
      <c r="F285" s="1">
        <v>200</v>
      </c>
      <c r="G285" s="1">
        <v>680</v>
      </c>
      <c r="H285" s="1">
        <v>197</v>
      </c>
    </row>
    <row r="286" spans="1:8">
      <c r="A286" s="1" t="s">
        <v>280</v>
      </c>
      <c r="B286" s="1" t="s">
        <v>203</v>
      </c>
      <c r="C286" s="1" t="s">
        <v>212</v>
      </c>
      <c r="D286" s="1" t="s">
        <v>11</v>
      </c>
      <c r="E286" s="1">
        <v>2017</v>
      </c>
      <c r="F286" s="1">
        <v>200</v>
      </c>
      <c r="G286" s="1">
        <v>680</v>
      </c>
      <c r="H286" s="1">
        <v>197</v>
      </c>
    </row>
    <row r="287" spans="1:8">
      <c r="A287" s="1" t="s">
        <v>280</v>
      </c>
      <c r="B287" s="1" t="s">
        <v>203</v>
      </c>
      <c r="C287" s="1" t="s">
        <v>212</v>
      </c>
      <c r="D287" s="1" t="s">
        <v>10</v>
      </c>
      <c r="E287" s="1">
        <v>2017</v>
      </c>
      <c r="F287" s="1">
        <v>200</v>
      </c>
      <c r="G287" s="1">
        <v>680</v>
      </c>
      <c r="H287" s="1">
        <v>197</v>
      </c>
    </row>
    <row r="288" spans="1:8">
      <c r="A288" s="1" t="s">
        <v>280</v>
      </c>
      <c r="B288" s="1" t="s">
        <v>207</v>
      </c>
      <c r="C288" s="1" t="s">
        <v>211</v>
      </c>
      <c r="D288" s="1" t="s">
        <v>4</v>
      </c>
      <c r="E288" s="1">
        <v>2017</v>
      </c>
      <c r="F288" s="1">
        <v>100</v>
      </c>
      <c r="G288" s="1">
        <v>150</v>
      </c>
      <c r="H288" s="1">
        <v>58</v>
      </c>
    </row>
    <row r="289" spans="1:8">
      <c r="A289" s="1" t="s">
        <v>280</v>
      </c>
      <c r="B289" s="1" t="s">
        <v>206</v>
      </c>
      <c r="C289" s="1" t="s">
        <v>211</v>
      </c>
      <c r="D289" s="1" t="s">
        <v>4</v>
      </c>
      <c r="E289" s="1">
        <v>2017</v>
      </c>
      <c r="F289" s="1">
        <v>100</v>
      </c>
      <c r="G289" s="1">
        <v>175</v>
      </c>
      <c r="H289" s="1">
        <v>0</v>
      </c>
    </row>
    <row r="290" spans="1:8">
      <c r="A290" s="1" t="s">
        <v>280</v>
      </c>
      <c r="B290" s="1" t="s">
        <v>204</v>
      </c>
      <c r="C290" s="1" t="s">
        <v>211</v>
      </c>
      <c r="D290" s="1" t="s">
        <v>18</v>
      </c>
      <c r="E290" s="1">
        <v>2017</v>
      </c>
      <c r="F290" s="1">
        <v>200</v>
      </c>
      <c r="G290" s="1">
        <v>450</v>
      </c>
      <c r="H290" s="1">
        <v>242</v>
      </c>
    </row>
    <row r="291" spans="1:8">
      <c r="A291" s="1" t="s">
        <v>280</v>
      </c>
      <c r="B291" s="1" t="s">
        <v>204</v>
      </c>
      <c r="C291" s="1" t="s">
        <v>211</v>
      </c>
      <c r="D291" s="1" t="s">
        <v>16</v>
      </c>
      <c r="E291" s="1">
        <v>2017</v>
      </c>
      <c r="F291" s="1">
        <v>200</v>
      </c>
      <c r="G291" s="1">
        <v>450</v>
      </c>
      <c r="H291" s="1">
        <v>242</v>
      </c>
    </row>
    <row r="292" spans="1:8">
      <c r="A292" s="1" t="s">
        <v>280</v>
      </c>
      <c r="B292" s="1" t="s">
        <v>204</v>
      </c>
      <c r="C292" s="1" t="s">
        <v>211</v>
      </c>
      <c r="D292" s="1" t="s">
        <v>14</v>
      </c>
      <c r="E292" s="1">
        <v>2017</v>
      </c>
      <c r="F292" s="1">
        <v>200</v>
      </c>
      <c r="G292" s="1">
        <v>450</v>
      </c>
      <c r="H292" s="1">
        <v>242</v>
      </c>
    </row>
    <row r="293" spans="1:8">
      <c r="A293" s="1" t="s">
        <v>280</v>
      </c>
      <c r="B293" s="1" t="s">
        <v>204</v>
      </c>
      <c r="C293" s="1" t="s">
        <v>211</v>
      </c>
      <c r="D293" s="1" t="s">
        <v>13</v>
      </c>
      <c r="E293" s="1">
        <v>2017</v>
      </c>
      <c r="F293" s="1">
        <v>300</v>
      </c>
      <c r="G293" s="1">
        <v>675</v>
      </c>
      <c r="H293" s="1">
        <v>364</v>
      </c>
    </row>
    <row r="294" spans="1:8">
      <c r="A294" s="1" t="s">
        <v>280</v>
      </c>
      <c r="B294" s="1" t="s">
        <v>204</v>
      </c>
      <c r="C294" s="1" t="s">
        <v>211</v>
      </c>
      <c r="D294" s="1" t="s">
        <v>11</v>
      </c>
      <c r="E294" s="1">
        <v>2017</v>
      </c>
      <c r="F294" s="1">
        <v>300</v>
      </c>
      <c r="G294" s="1">
        <v>675</v>
      </c>
      <c r="H294" s="1">
        <v>364</v>
      </c>
    </row>
    <row r="295" spans="1:8">
      <c r="A295" s="1" t="s">
        <v>280</v>
      </c>
      <c r="B295" s="1" t="s">
        <v>204</v>
      </c>
      <c r="C295" s="1" t="s">
        <v>211</v>
      </c>
      <c r="D295" s="1" t="s">
        <v>10</v>
      </c>
      <c r="E295" s="1">
        <v>2017</v>
      </c>
      <c r="F295" s="1">
        <v>300</v>
      </c>
      <c r="G295" s="1">
        <v>675</v>
      </c>
      <c r="H295" s="1">
        <v>364</v>
      </c>
    </row>
    <row r="296" spans="1:8">
      <c r="A296" s="1" t="s">
        <v>280</v>
      </c>
      <c r="B296" s="1" t="s">
        <v>204</v>
      </c>
      <c r="C296" s="1" t="s">
        <v>211</v>
      </c>
      <c r="D296" s="1" t="s">
        <v>9</v>
      </c>
      <c r="E296" s="1">
        <v>2017</v>
      </c>
      <c r="F296" s="1">
        <v>700</v>
      </c>
      <c r="G296" s="1">
        <v>1575</v>
      </c>
      <c r="H296" s="1">
        <v>848</v>
      </c>
    </row>
    <row r="297" spans="1:8">
      <c r="A297" s="1" t="s">
        <v>280</v>
      </c>
      <c r="B297" s="1" t="s">
        <v>204</v>
      </c>
      <c r="C297" s="1" t="s">
        <v>211</v>
      </c>
      <c r="D297" s="1" t="s">
        <v>8</v>
      </c>
      <c r="E297" s="1">
        <v>2017</v>
      </c>
      <c r="F297" s="1">
        <v>500</v>
      </c>
      <c r="G297" s="1">
        <v>1125</v>
      </c>
      <c r="H297" s="1">
        <v>606</v>
      </c>
    </row>
    <row r="298" spans="1:8">
      <c r="A298" s="1" t="s">
        <v>280</v>
      </c>
      <c r="B298" s="1" t="s">
        <v>204</v>
      </c>
      <c r="C298" s="1" t="s">
        <v>211</v>
      </c>
      <c r="D298" s="1" t="s">
        <v>7</v>
      </c>
      <c r="E298" s="1">
        <v>2017</v>
      </c>
      <c r="F298" s="1">
        <v>400</v>
      </c>
      <c r="G298" s="1">
        <v>900</v>
      </c>
      <c r="H298" s="1">
        <v>485</v>
      </c>
    </row>
    <row r="299" spans="1:8">
      <c r="A299" s="1" t="s">
        <v>280</v>
      </c>
      <c r="B299" s="1" t="s">
        <v>204</v>
      </c>
      <c r="C299" s="1" t="s">
        <v>211</v>
      </c>
      <c r="D299" s="1" t="s">
        <v>6</v>
      </c>
      <c r="E299" s="1">
        <v>2017</v>
      </c>
      <c r="F299" s="1">
        <v>500</v>
      </c>
      <c r="G299" s="1">
        <v>975</v>
      </c>
      <c r="H299" s="1">
        <v>606</v>
      </c>
    </row>
    <row r="300" spans="1:8">
      <c r="A300" s="1" t="s">
        <v>280</v>
      </c>
      <c r="B300" s="1" t="s">
        <v>204</v>
      </c>
      <c r="C300" s="1" t="s">
        <v>211</v>
      </c>
      <c r="D300" s="1" t="s">
        <v>5</v>
      </c>
      <c r="E300" s="1">
        <v>2017</v>
      </c>
      <c r="F300" s="1">
        <v>500</v>
      </c>
      <c r="G300" s="1">
        <v>975</v>
      </c>
      <c r="H300" s="1">
        <v>606</v>
      </c>
    </row>
    <row r="301" spans="1:8">
      <c r="A301" s="1" t="s">
        <v>280</v>
      </c>
      <c r="B301" s="1" t="s">
        <v>204</v>
      </c>
      <c r="C301" s="1" t="s">
        <v>211</v>
      </c>
      <c r="D301" s="1" t="s">
        <v>4</v>
      </c>
      <c r="E301" s="1">
        <v>2017</v>
      </c>
      <c r="F301" s="1">
        <v>500</v>
      </c>
      <c r="G301" s="1">
        <v>975</v>
      </c>
      <c r="H301" s="1">
        <v>606</v>
      </c>
    </row>
    <row r="302" spans="1:8">
      <c r="A302" s="1" t="s">
        <v>280</v>
      </c>
      <c r="B302" s="1" t="s">
        <v>205</v>
      </c>
      <c r="C302" s="1" t="s">
        <v>211</v>
      </c>
      <c r="D302" s="1" t="s">
        <v>18</v>
      </c>
      <c r="E302" s="1">
        <v>2017</v>
      </c>
      <c r="F302" s="1">
        <v>200</v>
      </c>
      <c r="G302" s="1">
        <v>640</v>
      </c>
      <c r="H302" s="1">
        <v>183</v>
      </c>
    </row>
    <row r="303" spans="1:8">
      <c r="A303" s="1" t="s">
        <v>280</v>
      </c>
      <c r="B303" s="1" t="s">
        <v>205</v>
      </c>
      <c r="C303" s="1" t="s">
        <v>211</v>
      </c>
      <c r="D303" s="1" t="s">
        <v>16</v>
      </c>
      <c r="E303" s="1">
        <v>2017</v>
      </c>
      <c r="F303" s="1">
        <v>200</v>
      </c>
      <c r="G303" s="1">
        <v>640</v>
      </c>
      <c r="H303" s="1">
        <v>183</v>
      </c>
    </row>
    <row r="304" spans="1:8">
      <c r="A304" s="1" t="s">
        <v>280</v>
      </c>
      <c r="B304" s="1" t="s">
        <v>205</v>
      </c>
      <c r="C304" s="1" t="s">
        <v>211</v>
      </c>
      <c r="D304" s="1" t="s">
        <v>14</v>
      </c>
      <c r="E304" s="1">
        <v>2017</v>
      </c>
      <c r="F304" s="1">
        <v>200</v>
      </c>
      <c r="G304" s="1">
        <v>640</v>
      </c>
      <c r="H304" s="1">
        <v>183</v>
      </c>
    </row>
    <row r="305" spans="1:8">
      <c r="A305" s="1" t="s">
        <v>280</v>
      </c>
      <c r="B305" s="1" t="s">
        <v>205</v>
      </c>
      <c r="C305" s="1" t="s">
        <v>211</v>
      </c>
      <c r="D305" s="1" t="s">
        <v>13</v>
      </c>
      <c r="E305" s="1">
        <v>2017</v>
      </c>
      <c r="F305" s="1">
        <v>200</v>
      </c>
      <c r="G305" s="1">
        <v>640</v>
      </c>
      <c r="H305" s="1">
        <v>183</v>
      </c>
    </row>
    <row r="306" spans="1:8">
      <c r="A306" s="1" t="s">
        <v>280</v>
      </c>
      <c r="B306" s="1" t="s">
        <v>205</v>
      </c>
      <c r="C306" s="1" t="s">
        <v>211</v>
      </c>
      <c r="D306" s="1" t="s">
        <v>11</v>
      </c>
      <c r="E306" s="1">
        <v>2017</v>
      </c>
      <c r="F306" s="1">
        <v>200</v>
      </c>
      <c r="G306" s="1">
        <v>640</v>
      </c>
      <c r="H306" s="1">
        <v>183</v>
      </c>
    </row>
    <row r="307" spans="1:8">
      <c r="A307" s="1" t="s">
        <v>280</v>
      </c>
      <c r="B307" s="1" t="s">
        <v>205</v>
      </c>
      <c r="C307" s="1" t="s">
        <v>211</v>
      </c>
      <c r="D307" s="1" t="s">
        <v>10</v>
      </c>
      <c r="E307" s="1">
        <v>2017</v>
      </c>
      <c r="F307" s="1">
        <v>100</v>
      </c>
      <c r="G307" s="1">
        <v>320</v>
      </c>
      <c r="H307" s="1">
        <v>91</v>
      </c>
    </row>
    <row r="308" spans="1:8">
      <c r="A308" s="1" t="s">
        <v>280</v>
      </c>
      <c r="B308" s="1" t="s">
        <v>203</v>
      </c>
      <c r="C308" s="1" t="s">
        <v>211</v>
      </c>
      <c r="D308" s="1" t="s">
        <v>18</v>
      </c>
      <c r="E308" s="1">
        <v>2017</v>
      </c>
      <c r="F308" s="1">
        <v>200</v>
      </c>
      <c r="G308" s="1">
        <v>680</v>
      </c>
      <c r="H308" s="1">
        <v>197</v>
      </c>
    </row>
    <row r="309" spans="1:8">
      <c r="A309" s="1" t="s">
        <v>280</v>
      </c>
      <c r="B309" s="1" t="s">
        <v>203</v>
      </c>
      <c r="C309" s="1" t="s">
        <v>211</v>
      </c>
      <c r="D309" s="1" t="s">
        <v>16</v>
      </c>
      <c r="E309" s="1">
        <v>2017</v>
      </c>
      <c r="F309" s="1">
        <v>200</v>
      </c>
      <c r="G309" s="1">
        <v>680</v>
      </c>
      <c r="H309" s="1">
        <v>197</v>
      </c>
    </row>
    <row r="310" spans="1:8">
      <c r="A310" s="1" t="s">
        <v>280</v>
      </c>
      <c r="B310" s="1" t="s">
        <v>203</v>
      </c>
      <c r="C310" s="1" t="s">
        <v>211</v>
      </c>
      <c r="D310" s="1" t="s">
        <v>14</v>
      </c>
      <c r="E310" s="1">
        <v>2017</v>
      </c>
      <c r="F310" s="1">
        <v>200</v>
      </c>
      <c r="G310" s="1">
        <v>680</v>
      </c>
      <c r="H310" s="1">
        <v>197</v>
      </c>
    </row>
    <row r="311" spans="1:8">
      <c r="A311" s="1" t="s">
        <v>280</v>
      </c>
      <c r="B311" s="1" t="s">
        <v>203</v>
      </c>
      <c r="C311" s="1" t="s">
        <v>211</v>
      </c>
      <c r="D311" s="1" t="s">
        <v>13</v>
      </c>
      <c r="E311" s="1">
        <v>2017</v>
      </c>
      <c r="F311" s="1">
        <v>200</v>
      </c>
      <c r="G311" s="1">
        <v>680</v>
      </c>
      <c r="H311" s="1">
        <v>197</v>
      </c>
    </row>
    <row r="312" spans="1:8">
      <c r="A312" s="1" t="s">
        <v>280</v>
      </c>
      <c r="B312" s="1" t="s">
        <v>203</v>
      </c>
      <c r="C312" s="1" t="s">
        <v>211</v>
      </c>
      <c r="D312" s="1" t="s">
        <v>11</v>
      </c>
      <c r="E312" s="1">
        <v>2017</v>
      </c>
      <c r="F312" s="1">
        <v>100</v>
      </c>
      <c r="G312" s="1">
        <v>340</v>
      </c>
      <c r="H312" s="1">
        <v>99</v>
      </c>
    </row>
    <row r="313" spans="1:8">
      <c r="A313" s="1" t="s">
        <v>280</v>
      </c>
      <c r="B313" s="1" t="s">
        <v>203</v>
      </c>
      <c r="C313" s="1" t="s">
        <v>211</v>
      </c>
      <c r="D313" s="1" t="s">
        <v>10</v>
      </c>
      <c r="E313" s="1">
        <v>2017</v>
      </c>
      <c r="F313" s="1">
        <v>100</v>
      </c>
      <c r="G313" s="1">
        <v>340</v>
      </c>
      <c r="H313" s="1">
        <v>99</v>
      </c>
    </row>
    <row r="314" spans="1:8">
      <c r="A314" s="1" t="s">
        <v>280</v>
      </c>
      <c r="B314" s="1" t="s">
        <v>207</v>
      </c>
      <c r="C314" s="1" t="s">
        <v>210</v>
      </c>
      <c r="D314" s="1" t="s">
        <v>4</v>
      </c>
      <c r="E314" s="1">
        <v>2017</v>
      </c>
      <c r="F314" s="1">
        <v>100</v>
      </c>
      <c r="G314" s="1">
        <v>150</v>
      </c>
      <c r="H314" s="1">
        <v>58</v>
      </c>
    </row>
    <row r="315" spans="1:8">
      <c r="A315" s="1" t="s">
        <v>280</v>
      </c>
      <c r="B315" s="1" t="s">
        <v>206</v>
      </c>
      <c r="C315" s="1" t="s">
        <v>210</v>
      </c>
      <c r="D315" s="1" t="s">
        <v>4</v>
      </c>
      <c r="E315" s="1">
        <v>2017</v>
      </c>
      <c r="F315" s="1">
        <v>100</v>
      </c>
      <c r="G315" s="1">
        <v>175</v>
      </c>
      <c r="H315" s="1">
        <v>0</v>
      </c>
    </row>
    <row r="316" spans="1:8">
      <c r="A316" s="1" t="s">
        <v>280</v>
      </c>
      <c r="B316" s="1" t="s">
        <v>204</v>
      </c>
      <c r="C316" s="1" t="s">
        <v>210</v>
      </c>
      <c r="D316" s="1" t="s">
        <v>18</v>
      </c>
      <c r="E316" s="1">
        <v>2017</v>
      </c>
      <c r="F316" s="1">
        <v>200</v>
      </c>
      <c r="G316" s="1">
        <v>450</v>
      </c>
      <c r="H316" s="1">
        <v>242</v>
      </c>
    </row>
    <row r="317" spans="1:8">
      <c r="A317" s="1" t="s">
        <v>280</v>
      </c>
      <c r="B317" s="1" t="s">
        <v>204</v>
      </c>
      <c r="C317" s="1" t="s">
        <v>210</v>
      </c>
      <c r="D317" s="1" t="s">
        <v>16</v>
      </c>
      <c r="E317" s="1">
        <v>2017</v>
      </c>
      <c r="F317" s="1">
        <v>300</v>
      </c>
      <c r="G317" s="1">
        <v>675</v>
      </c>
      <c r="H317" s="1">
        <v>364</v>
      </c>
    </row>
    <row r="318" spans="1:8">
      <c r="A318" s="1" t="s">
        <v>280</v>
      </c>
      <c r="B318" s="1" t="s">
        <v>204</v>
      </c>
      <c r="C318" s="1" t="s">
        <v>210</v>
      </c>
      <c r="D318" s="1" t="s">
        <v>14</v>
      </c>
      <c r="E318" s="1">
        <v>2017</v>
      </c>
      <c r="F318" s="1">
        <v>300</v>
      </c>
      <c r="G318" s="1">
        <v>675</v>
      </c>
      <c r="H318" s="1">
        <v>364</v>
      </c>
    </row>
    <row r="319" spans="1:8">
      <c r="A319" s="1" t="s">
        <v>280</v>
      </c>
      <c r="B319" s="1" t="s">
        <v>204</v>
      </c>
      <c r="C319" s="1" t="s">
        <v>210</v>
      </c>
      <c r="D319" s="1" t="s">
        <v>13</v>
      </c>
      <c r="E319" s="1">
        <v>2017</v>
      </c>
      <c r="F319" s="1">
        <v>400</v>
      </c>
      <c r="G319" s="1">
        <v>900</v>
      </c>
      <c r="H319" s="1">
        <v>485</v>
      </c>
    </row>
    <row r="320" spans="1:8">
      <c r="A320" s="1" t="s">
        <v>280</v>
      </c>
      <c r="B320" s="1" t="s">
        <v>204</v>
      </c>
      <c r="C320" s="1" t="s">
        <v>210</v>
      </c>
      <c r="D320" s="1" t="s">
        <v>11</v>
      </c>
      <c r="E320" s="1">
        <v>2017</v>
      </c>
      <c r="F320" s="1">
        <v>400</v>
      </c>
      <c r="G320" s="1">
        <v>900</v>
      </c>
      <c r="H320" s="1">
        <v>485</v>
      </c>
    </row>
    <row r="321" spans="1:8">
      <c r="A321" s="1" t="s">
        <v>280</v>
      </c>
      <c r="B321" s="1" t="s">
        <v>204</v>
      </c>
      <c r="C321" s="1" t="s">
        <v>210</v>
      </c>
      <c r="D321" s="1" t="s">
        <v>10</v>
      </c>
      <c r="E321" s="1">
        <v>2017</v>
      </c>
      <c r="F321" s="1">
        <v>400</v>
      </c>
      <c r="G321" s="1">
        <v>900</v>
      </c>
      <c r="H321" s="1">
        <v>485</v>
      </c>
    </row>
    <row r="322" spans="1:8">
      <c r="A322" s="1" t="s">
        <v>280</v>
      </c>
      <c r="B322" s="1" t="s">
        <v>204</v>
      </c>
      <c r="C322" s="1" t="s">
        <v>210</v>
      </c>
      <c r="D322" s="1" t="s">
        <v>9</v>
      </c>
      <c r="E322" s="1">
        <v>2017</v>
      </c>
      <c r="F322" s="1">
        <v>800</v>
      </c>
      <c r="G322" s="1">
        <v>1800</v>
      </c>
      <c r="H322" s="1">
        <v>970</v>
      </c>
    </row>
    <row r="323" spans="1:8">
      <c r="A323" s="1" t="s">
        <v>280</v>
      </c>
      <c r="B323" s="1" t="s">
        <v>204</v>
      </c>
      <c r="C323" s="1" t="s">
        <v>210</v>
      </c>
      <c r="D323" s="1" t="s">
        <v>8</v>
      </c>
      <c r="E323" s="1">
        <v>2017</v>
      </c>
      <c r="F323" s="1">
        <v>600</v>
      </c>
      <c r="G323" s="1">
        <v>1350</v>
      </c>
      <c r="H323" s="1">
        <v>727</v>
      </c>
    </row>
    <row r="324" spans="1:8">
      <c r="A324" s="1" t="s">
        <v>280</v>
      </c>
      <c r="B324" s="1" t="s">
        <v>204</v>
      </c>
      <c r="C324" s="1" t="s">
        <v>210</v>
      </c>
      <c r="D324" s="1" t="s">
        <v>7</v>
      </c>
      <c r="E324" s="1">
        <v>2017</v>
      </c>
      <c r="F324" s="1">
        <v>400</v>
      </c>
      <c r="G324" s="1">
        <v>900</v>
      </c>
      <c r="H324" s="1">
        <v>485</v>
      </c>
    </row>
    <row r="325" spans="1:8">
      <c r="A325" s="1" t="s">
        <v>280</v>
      </c>
      <c r="B325" s="1" t="s">
        <v>204</v>
      </c>
      <c r="C325" s="1" t="s">
        <v>210</v>
      </c>
      <c r="D325" s="1" t="s">
        <v>6</v>
      </c>
      <c r="E325" s="1">
        <v>2017</v>
      </c>
      <c r="F325" s="1">
        <v>600</v>
      </c>
      <c r="G325" s="1">
        <v>1170</v>
      </c>
      <c r="H325" s="1">
        <v>727</v>
      </c>
    </row>
    <row r="326" spans="1:8">
      <c r="A326" s="1" t="s">
        <v>280</v>
      </c>
      <c r="B326" s="1" t="s">
        <v>204</v>
      </c>
      <c r="C326" s="1" t="s">
        <v>210</v>
      </c>
      <c r="D326" s="1" t="s">
        <v>5</v>
      </c>
      <c r="E326" s="1">
        <v>2017</v>
      </c>
      <c r="F326" s="1">
        <v>600</v>
      </c>
      <c r="G326" s="1">
        <v>1170</v>
      </c>
      <c r="H326" s="1">
        <v>727</v>
      </c>
    </row>
    <row r="327" spans="1:8">
      <c r="A327" s="1" t="s">
        <v>280</v>
      </c>
      <c r="B327" s="1" t="s">
        <v>204</v>
      </c>
      <c r="C327" s="1" t="s">
        <v>210</v>
      </c>
      <c r="D327" s="1" t="s">
        <v>4</v>
      </c>
      <c r="E327" s="1">
        <v>2017</v>
      </c>
      <c r="F327" s="1">
        <v>600</v>
      </c>
      <c r="G327" s="1">
        <v>1170</v>
      </c>
      <c r="H327" s="1">
        <v>727</v>
      </c>
    </row>
    <row r="328" spans="1:8">
      <c r="A328" s="1" t="s">
        <v>280</v>
      </c>
      <c r="B328" s="1" t="s">
        <v>205</v>
      </c>
      <c r="C328" s="1" t="s">
        <v>210</v>
      </c>
      <c r="D328" s="1" t="s">
        <v>18</v>
      </c>
      <c r="E328" s="1">
        <v>2017</v>
      </c>
      <c r="F328" s="1">
        <v>300</v>
      </c>
      <c r="G328" s="1">
        <v>960</v>
      </c>
      <c r="H328" s="1">
        <v>274</v>
      </c>
    </row>
    <row r="329" spans="1:8">
      <c r="A329" s="1" t="s">
        <v>280</v>
      </c>
      <c r="B329" s="1" t="s">
        <v>205</v>
      </c>
      <c r="C329" s="1" t="s">
        <v>210</v>
      </c>
      <c r="D329" s="1" t="s">
        <v>16</v>
      </c>
      <c r="E329" s="1">
        <v>2017</v>
      </c>
      <c r="F329" s="1">
        <v>300</v>
      </c>
      <c r="G329" s="1">
        <v>960</v>
      </c>
      <c r="H329" s="1">
        <v>274</v>
      </c>
    </row>
    <row r="330" spans="1:8">
      <c r="A330" s="1" t="s">
        <v>280</v>
      </c>
      <c r="B330" s="1" t="s">
        <v>205</v>
      </c>
      <c r="C330" s="1" t="s">
        <v>210</v>
      </c>
      <c r="D330" s="1" t="s">
        <v>14</v>
      </c>
      <c r="E330" s="1">
        <v>2017</v>
      </c>
      <c r="F330" s="1">
        <v>200</v>
      </c>
      <c r="G330" s="1">
        <v>640</v>
      </c>
      <c r="H330" s="1">
        <v>183</v>
      </c>
    </row>
    <row r="331" spans="1:8">
      <c r="A331" s="1" t="s">
        <v>280</v>
      </c>
      <c r="B331" s="1" t="s">
        <v>205</v>
      </c>
      <c r="C331" s="1" t="s">
        <v>210</v>
      </c>
      <c r="D331" s="1" t="s">
        <v>13</v>
      </c>
      <c r="E331" s="1">
        <v>2017</v>
      </c>
      <c r="F331" s="1">
        <v>200</v>
      </c>
      <c r="G331" s="1">
        <v>640</v>
      </c>
      <c r="H331" s="1">
        <v>183</v>
      </c>
    </row>
    <row r="332" spans="1:8">
      <c r="A332" s="1" t="s">
        <v>280</v>
      </c>
      <c r="B332" s="1" t="s">
        <v>205</v>
      </c>
      <c r="C332" s="1" t="s">
        <v>210</v>
      </c>
      <c r="D332" s="1" t="s">
        <v>11</v>
      </c>
      <c r="E332" s="1">
        <v>2017</v>
      </c>
      <c r="F332" s="1">
        <v>200</v>
      </c>
      <c r="G332" s="1">
        <v>640</v>
      </c>
      <c r="H332" s="1">
        <v>183</v>
      </c>
    </row>
    <row r="333" spans="1:8">
      <c r="A333" s="1" t="s">
        <v>280</v>
      </c>
      <c r="B333" s="1" t="s">
        <v>205</v>
      </c>
      <c r="C333" s="1" t="s">
        <v>210</v>
      </c>
      <c r="D333" s="1" t="s">
        <v>10</v>
      </c>
      <c r="E333" s="1">
        <v>2017</v>
      </c>
      <c r="F333" s="1">
        <v>200</v>
      </c>
      <c r="G333" s="1">
        <v>640</v>
      </c>
      <c r="H333" s="1">
        <v>183</v>
      </c>
    </row>
    <row r="334" spans="1:8">
      <c r="A334" s="1" t="s">
        <v>280</v>
      </c>
      <c r="B334" s="1" t="s">
        <v>203</v>
      </c>
      <c r="C334" s="1" t="s">
        <v>210</v>
      </c>
      <c r="D334" s="1" t="s">
        <v>18</v>
      </c>
      <c r="E334" s="1">
        <v>2017</v>
      </c>
      <c r="F334" s="1">
        <v>200</v>
      </c>
      <c r="G334" s="1">
        <v>680</v>
      </c>
      <c r="H334" s="1">
        <v>197</v>
      </c>
    </row>
    <row r="335" spans="1:8">
      <c r="A335" s="1" t="s">
        <v>280</v>
      </c>
      <c r="B335" s="1" t="s">
        <v>203</v>
      </c>
      <c r="C335" s="1" t="s">
        <v>210</v>
      </c>
      <c r="D335" s="1" t="s">
        <v>16</v>
      </c>
      <c r="E335" s="1">
        <v>2017</v>
      </c>
      <c r="F335" s="1">
        <v>200</v>
      </c>
      <c r="G335" s="1">
        <v>680</v>
      </c>
      <c r="H335" s="1">
        <v>197</v>
      </c>
    </row>
    <row r="336" spans="1:8">
      <c r="A336" s="1" t="s">
        <v>280</v>
      </c>
      <c r="B336" s="1" t="s">
        <v>203</v>
      </c>
      <c r="C336" s="1" t="s">
        <v>210</v>
      </c>
      <c r="D336" s="1" t="s">
        <v>14</v>
      </c>
      <c r="E336" s="1">
        <v>2017</v>
      </c>
      <c r="F336" s="1">
        <v>200</v>
      </c>
      <c r="G336" s="1">
        <v>680</v>
      </c>
      <c r="H336" s="1">
        <v>197</v>
      </c>
    </row>
    <row r="337" spans="1:8">
      <c r="A337" s="1" t="s">
        <v>280</v>
      </c>
      <c r="B337" s="1" t="s">
        <v>203</v>
      </c>
      <c r="C337" s="1" t="s">
        <v>210</v>
      </c>
      <c r="D337" s="1" t="s">
        <v>13</v>
      </c>
      <c r="E337" s="1">
        <v>2017</v>
      </c>
      <c r="F337" s="1">
        <v>200</v>
      </c>
      <c r="G337" s="1">
        <v>680</v>
      </c>
      <c r="H337" s="1">
        <v>197</v>
      </c>
    </row>
    <row r="338" spans="1:8">
      <c r="A338" s="1" t="s">
        <v>280</v>
      </c>
      <c r="B338" s="1" t="s">
        <v>203</v>
      </c>
      <c r="C338" s="1" t="s">
        <v>210</v>
      </c>
      <c r="D338" s="1" t="s">
        <v>11</v>
      </c>
      <c r="E338" s="1">
        <v>2017</v>
      </c>
      <c r="F338" s="1">
        <v>200</v>
      </c>
      <c r="G338" s="1">
        <v>680</v>
      </c>
      <c r="H338" s="1">
        <v>197</v>
      </c>
    </row>
    <row r="339" spans="1:8">
      <c r="A339" s="1" t="s">
        <v>280</v>
      </c>
      <c r="B339" s="1" t="s">
        <v>203</v>
      </c>
      <c r="C339" s="1" t="s">
        <v>210</v>
      </c>
      <c r="D339" s="1" t="s">
        <v>10</v>
      </c>
      <c r="E339" s="1">
        <v>2017</v>
      </c>
      <c r="F339" s="1">
        <v>200</v>
      </c>
      <c r="G339" s="1">
        <v>680</v>
      </c>
      <c r="H339" s="1">
        <v>197</v>
      </c>
    </row>
    <row r="340" spans="1:8">
      <c r="A340" s="1" t="s">
        <v>280</v>
      </c>
      <c r="B340" s="1" t="s">
        <v>207</v>
      </c>
      <c r="C340" s="1" t="s">
        <v>209</v>
      </c>
      <c r="D340" s="1" t="s">
        <v>4</v>
      </c>
      <c r="E340" s="1">
        <v>2017</v>
      </c>
      <c r="F340" s="1">
        <v>100</v>
      </c>
      <c r="G340" s="1">
        <v>150</v>
      </c>
      <c r="H340" s="1">
        <v>58</v>
      </c>
    </row>
    <row r="341" spans="1:8">
      <c r="A341" s="1" t="s">
        <v>280</v>
      </c>
      <c r="B341" s="1" t="s">
        <v>206</v>
      </c>
      <c r="C341" s="1" t="s">
        <v>209</v>
      </c>
      <c r="D341" s="1" t="s">
        <v>4</v>
      </c>
      <c r="E341" s="1">
        <v>2017</v>
      </c>
      <c r="F341" s="1">
        <v>100</v>
      </c>
      <c r="G341" s="1">
        <v>175</v>
      </c>
      <c r="H341" s="1">
        <v>0</v>
      </c>
    </row>
    <row r="342" spans="1:8">
      <c r="A342" s="1" t="s">
        <v>280</v>
      </c>
      <c r="B342" s="1" t="s">
        <v>204</v>
      </c>
      <c r="C342" s="1" t="s">
        <v>209</v>
      </c>
      <c r="D342" s="1" t="s">
        <v>18</v>
      </c>
      <c r="E342" s="1">
        <v>2017</v>
      </c>
      <c r="F342" s="1">
        <v>200</v>
      </c>
      <c r="G342" s="1">
        <v>450</v>
      </c>
      <c r="H342" s="1">
        <v>242</v>
      </c>
    </row>
    <row r="343" spans="1:8">
      <c r="A343" s="1" t="s">
        <v>280</v>
      </c>
      <c r="B343" s="1" t="s">
        <v>204</v>
      </c>
      <c r="C343" s="1" t="s">
        <v>209</v>
      </c>
      <c r="D343" s="1" t="s">
        <v>16</v>
      </c>
      <c r="E343" s="1">
        <v>2017</v>
      </c>
      <c r="F343" s="1">
        <v>300</v>
      </c>
      <c r="G343" s="1">
        <v>675</v>
      </c>
      <c r="H343" s="1">
        <v>364</v>
      </c>
    </row>
    <row r="344" spans="1:8">
      <c r="A344" s="1" t="s">
        <v>280</v>
      </c>
      <c r="B344" s="1" t="s">
        <v>204</v>
      </c>
      <c r="C344" s="1" t="s">
        <v>209</v>
      </c>
      <c r="D344" s="1" t="s">
        <v>14</v>
      </c>
      <c r="E344" s="1">
        <v>2017</v>
      </c>
      <c r="F344" s="1">
        <v>300</v>
      </c>
      <c r="G344" s="1">
        <v>675</v>
      </c>
      <c r="H344" s="1">
        <v>364</v>
      </c>
    </row>
    <row r="345" spans="1:8">
      <c r="A345" s="1" t="s">
        <v>280</v>
      </c>
      <c r="B345" s="1" t="s">
        <v>204</v>
      </c>
      <c r="C345" s="1" t="s">
        <v>209</v>
      </c>
      <c r="D345" s="1" t="s">
        <v>13</v>
      </c>
      <c r="E345" s="1">
        <v>2017</v>
      </c>
      <c r="F345" s="1">
        <v>300</v>
      </c>
      <c r="G345" s="1">
        <v>675</v>
      </c>
      <c r="H345" s="1">
        <v>364</v>
      </c>
    </row>
    <row r="346" spans="1:8">
      <c r="A346" s="1" t="s">
        <v>280</v>
      </c>
      <c r="B346" s="1" t="s">
        <v>204</v>
      </c>
      <c r="C346" s="1" t="s">
        <v>209</v>
      </c>
      <c r="D346" s="1" t="s">
        <v>11</v>
      </c>
      <c r="E346" s="1">
        <v>2017</v>
      </c>
      <c r="F346" s="1">
        <v>300</v>
      </c>
      <c r="G346" s="1">
        <v>675</v>
      </c>
      <c r="H346" s="1">
        <v>364</v>
      </c>
    </row>
    <row r="347" spans="1:8">
      <c r="A347" s="1" t="s">
        <v>280</v>
      </c>
      <c r="B347" s="1" t="s">
        <v>204</v>
      </c>
      <c r="C347" s="1" t="s">
        <v>209</v>
      </c>
      <c r="D347" s="1" t="s">
        <v>10</v>
      </c>
      <c r="E347" s="1">
        <v>2017</v>
      </c>
      <c r="F347" s="1">
        <v>300</v>
      </c>
      <c r="G347" s="1">
        <v>675</v>
      </c>
      <c r="H347" s="1">
        <v>364</v>
      </c>
    </row>
    <row r="348" spans="1:8">
      <c r="A348" s="1" t="s">
        <v>280</v>
      </c>
      <c r="B348" s="1" t="s">
        <v>204</v>
      </c>
      <c r="C348" s="1" t="s">
        <v>209</v>
      </c>
      <c r="D348" s="1" t="s">
        <v>9</v>
      </c>
      <c r="E348" s="1">
        <v>2017</v>
      </c>
      <c r="F348" s="1">
        <v>700</v>
      </c>
      <c r="G348" s="1">
        <v>1575</v>
      </c>
      <c r="H348" s="1">
        <v>848</v>
      </c>
    </row>
    <row r="349" spans="1:8">
      <c r="A349" s="1" t="s">
        <v>280</v>
      </c>
      <c r="B349" s="1" t="s">
        <v>204</v>
      </c>
      <c r="C349" s="1" t="s">
        <v>209</v>
      </c>
      <c r="D349" s="1" t="s">
        <v>8</v>
      </c>
      <c r="E349" s="1">
        <v>2017</v>
      </c>
      <c r="F349" s="1">
        <v>500</v>
      </c>
      <c r="G349" s="1">
        <v>1125</v>
      </c>
      <c r="H349" s="1">
        <v>606</v>
      </c>
    </row>
    <row r="350" spans="1:8">
      <c r="A350" s="1" t="s">
        <v>280</v>
      </c>
      <c r="B350" s="1" t="s">
        <v>204</v>
      </c>
      <c r="C350" s="1" t="s">
        <v>209</v>
      </c>
      <c r="D350" s="1" t="s">
        <v>7</v>
      </c>
      <c r="E350" s="1">
        <v>2017</v>
      </c>
      <c r="F350" s="1">
        <v>400</v>
      </c>
      <c r="G350" s="1">
        <v>900</v>
      </c>
      <c r="H350" s="1">
        <v>485</v>
      </c>
    </row>
    <row r="351" spans="1:8">
      <c r="A351" s="1" t="s">
        <v>280</v>
      </c>
      <c r="B351" s="1" t="s">
        <v>204</v>
      </c>
      <c r="C351" s="1" t="s">
        <v>209</v>
      </c>
      <c r="D351" s="1" t="s">
        <v>6</v>
      </c>
      <c r="E351" s="1">
        <v>2017</v>
      </c>
      <c r="F351" s="1">
        <v>500</v>
      </c>
      <c r="G351" s="1">
        <v>975</v>
      </c>
      <c r="H351" s="1">
        <v>606</v>
      </c>
    </row>
    <row r="352" spans="1:8">
      <c r="A352" s="1" t="s">
        <v>280</v>
      </c>
      <c r="B352" s="1" t="s">
        <v>204</v>
      </c>
      <c r="C352" s="1" t="s">
        <v>209</v>
      </c>
      <c r="D352" s="1" t="s">
        <v>5</v>
      </c>
      <c r="E352" s="1">
        <v>2017</v>
      </c>
      <c r="F352" s="1">
        <v>500</v>
      </c>
      <c r="G352" s="1">
        <v>975</v>
      </c>
      <c r="H352" s="1">
        <v>606</v>
      </c>
    </row>
    <row r="353" spans="1:8">
      <c r="A353" s="1" t="s">
        <v>280</v>
      </c>
      <c r="B353" s="1" t="s">
        <v>204</v>
      </c>
      <c r="C353" s="1" t="s">
        <v>209</v>
      </c>
      <c r="D353" s="1" t="s">
        <v>4</v>
      </c>
      <c r="E353" s="1">
        <v>2017</v>
      </c>
      <c r="F353" s="1">
        <v>500</v>
      </c>
      <c r="G353" s="1">
        <v>975</v>
      </c>
      <c r="H353" s="1">
        <v>606</v>
      </c>
    </row>
    <row r="354" spans="1:8">
      <c r="A354" s="1" t="s">
        <v>280</v>
      </c>
      <c r="B354" s="1" t="s">
        <v>205</v>
      </c>
      <c r="C354" s="1" t="s">
        <v>209</v>
      </c>
      <c r="D354" s="1" t="s">
        <v>18</v>
      </c>
      <c r="E354" s="1">
        <v>2017</v>
      </c>
      <c r="F354" s="1">
        <v>200</v>
      </c>
      <c r="G354" s="1">
        <v>640</v>
      </c>
      <c r="H354" s="1">
        <v>183</v>
      </c>
    </row>
    <row r="355" spans="1:8">
      <c r="A355" s="1" t="s">
        <v>280</v>
      </c>
      <c r="B355" s="1" t="s">
        <v>205</v>
      </c>
      <c r="C355" s="1" t="s">
        <v>209</v>
      </c>
      <c r="D355" s="1" t="s">
        <v>16</v>
      </c>
      <c r="E355" s="1">
        <v>2017</v>
      </c>
      <c r="F355" s="1">
        <v>200</v>
      </c>
      <c r="G355" s="1">
        <v>640</v>
      </c>
      <c r="H355" s="1">
        <v>183</v>
      </c>
    </row>
    <row r="356" spans="1:8">
      <c r="A356" s="1" t="s">
        <v>280</v>
      </c>
      <c r="B356" s="1" t="s">
        <v>205</v>
      </c>
      <c r="C356" s="1" t="s">
        <v>209</v>
      </c>
      <c r="D356" s="1" t="s">
        <v>14</v>
      </c>
      <c r="E356" s="1">
        <v>2017</v>
      </c>
      <c r="F356" s="1">
        <v>200</v>
      </c>
      <c r="G356" s="1">
        <v>640</v>
      </c>
      <c r="H356" s="1">
        <v>183</v>
      </c>
    </row>
    <row r="357" spans="1:8">
      <c r="A357" s="1" t="s">
        <v>280</v>
      </c>
      <c r="B357" s="1" t="s">
        <v>205</v>
      </c>
      <c r="C357" s="1" t="s">
        <v>209</v>
      </c>
      <c r="D357" s="1" t="s">
        <v>13</v>
      </c>
      <c r="E357" s="1">
        <v>2017</v>
      </c>
      <c r="F357" s="1">
        <v>100</v>
      </c>
      <c r="G357" s="1">
        <v>320</v>
      </c>
      <c r="H357" s="1">
        <v>91</v>
      </c>
    </row>
    <row r="358" spans="1:8">
      <c r="A358" s="1" t="s">
        <v>280</v>
      </c>
      <c r="B358" s="1" t="s">
        <v>205</v>
      </c>
      <c r="C358" s="1" t="s">
        <v>209</v>
      </c>
      <c r="D358" s="1" t="s">
        <v>11</v>
      </c>
      <c r="E358" s="1">
        <v>2017</v>
      </c>
      <c r="F358" s="1">
        <v>200</v>
      </c>
      <c r="G358" s="1">
        <v>640</v>
      </c>
      <c r="H358" s="1">
        <v>183</v>
      </c>
    </row>
    <row r="359" spans="1:8">
      <c r="A359" s="1" t="s">
        <v>280</v>
      </c>
      <c r="B359" s="1" t="s">
        <v>205</v>
      </c>
      <c r="C359" s="1" t="s">
        <v>209</v>
      </c>
      <c r="D359" s="1" t="s">
        <v>10</v>
      </c>
      <c r="E359" s="1">
        <v>2017</v>
      </c>
      <c r="F359" s="1">
        <v>100</v>
      </c>
      <c r="G359" s="1">
        <v>320</v>
      </c>
      <c r="H359" s="1">
        <v>91</v>
      </c>
    </row>
    <row r="360" spans="1:8">
      <c r="A360" s="1" t="s">
        <v>280</v>
      </c>
      <c r="B360" s="1" t="s">
        <v>203</v>
      </c>
      <c r="C360" s="1" t="s">
        <v>209</v>
      </c>
      <c r="D360" s="1" t="s">
        <v>18</v>
      </c>
      <c r="E360" s="1">
        <v>2017</v>
      </c>
      <c r="F360" s="1">
        <v>200</v>
      </c>
      <c r="G360" s="1">
        <v>680</v>
      </c>
      <c r="H360" s="1">
        <v>197</v>
      </c>
    </row>
    <row r="361" spans="1:8">
      <c r="A361" s="1" t="s">
        <v>280</v>
      </c>
      <c r="B361" s="1" t="s">
        <v>203</v>
      </c>
      <c r="C361" s="1" t="s">
        <v>209</v>
      </c>
      <c r="D361" s="1" t="s">
        <v>16</v>
      </c>
      <c r="E361" s="1">
        <v>2017</v>
      </c>
      <c r="F361" s="1">
        <v>200</v>
      </c>
      <c r="G361" s="1">
        <v>680</v>
      </c>
      <c r="H361" s="1">
        <v>197</v>
      </c>
    </row>
    <row r="362" spans="1:8">
      <c r="A362" s="1" t="s">
        <v>280</v>
      </c>
      <c r="B362" s="1" t="s">
        <v>203</v>
      </c>
      <c r="C362" s="1" t="s">
        <v>209</v>
      </c>
      <c r="D362" s="1" t="s">
        <v>14</v>
      </c>
      <c r="E362" s="1">
        <v>2017</v>
      </c>
      <c r="F362" s="1">
        <v>200</v>
      </c>
      <c r="G362" s="1">
        <v>680</v>
      </c>
      <c r="H362" s="1">
        <v>197</v>
      </c>
    </row>
    <row r="363" spans="1:8">
      <c r="A363" s="1" t="s">
        <v>280</v>
      </c>
      <c r="B363" s="1" t="s">
        <v>203</v>
      </c>
      <c r="C363" s="1" t="s">
        <v>209</v>
      </c>
      <c r="D363" s="1" t="s">
        <v>13</v>
      </c>
      <c r="E363" s="1">
        <v>2017</v>
      </c>
      <c r="F363" s="1">
        <v>100</v>
      </c>
      <c r="G363" s="1">
        <v>340</v>
      </c>
      <c r="H363" s="1">
        <v>99</v>
      </c>
    </row>
    <row r="364" spans="1:8">
      <c r="A364" s="1" t="s">
        <v>280</v>
      </c>
      <c r="B364" s="1" t="s">
        <v>203</v>
      </c>
      <c r="C364" s="1" t="s">
        <v>209</v>
      </c>
      <c r="D364" s="1" t="s">
        <v>11</v>
      </c>
      <c r="E364" s="1">
        <v>2017</v>
      </c>
      <c r="F364" s="1">
        <v>100</v>
      </c>
      <c r="G364" s="1">
        <v>340</v>
      </c>
      <c r="H364" s="1">
        <v>99</v>
      </c>
    </row>
    <row r="365" spans="1:8">
      <c r="A365" s="1" t="s">
        <v>280</v>
      </c>
      <c r="B365" s="1" t="s">
        <v>203</v>
      </c>
      <c r="C365" s="1" t="s">
        <v>209</v>
      </c>
      <c r="D365" s="1" t="s">
        <v>10</v>
      </c>
      <c r="E365" s="1">
        <v>2017</v>
      </c>
      <c r="F365" s="1">
        <v>100</v>
      </c>
      <c r="G365" s="1">
        <v>340</v>
      </c>
      <c r="H365" s="1">
        <v>99</v>
      </c>
    </row>
    <row r="366" spans="1:8">
      <c r="A366" s="1" t="s">
        <v>280</v>
      </c>
      <c r="B366" s="1" t="s">
        <v>207</v>
      </c>
      <c r="C366" s="1" t="s">
        <v>208</v>
      </c>
      <c r="D366" s="1" t="s">
        <v>4</v>
      </c>
      <c r="E366" s="1">
        <v>2017</v>
      </c>
      <c r="F366" s="1">
        <v>100</v>
      </c>
      <c r="G366" s="1">
        <v>150</v>
      </c>
      <c r="H366" s="1">
        <v>58</v>
      </c>
    </row>
    <row r="367" spans="1:8">
      <c r="A367" s="1" t="s">
        <v>280</v>
      </c>
      <c r="B367" s="1" t="s">
        <v>204</v>
      </c>
      <c r="C367" s="1" t="s">
        <v>208</v>
      </c>
      <c r="D367" s="1" t="s">
        <v>18</v>
      </c>
      <c r="E367" s="1">
        <v>2017</v>
      </c>
      <c r="F367" s="1">
        <v>100</v>
      </c>
      <c r="G367" s="1">
        <v>225</v>
      </c>
      <c r="H367" s="1">
        <v>121</v>
      </c>
    </row>
    <row r="368" spans="1:8">
      <c r="A368" s="1" t="s">
        <v>280</v>
      </c>
      <c r="B368" s="1" t="s">
        <v>204</v>
      </c>
      <c r="C368" s="1" t="s">
        <v>208</v>
      </c>
      <c r="D368" s="1" t="s">
        <v>16</v>
      </c>
      <c r="E368" s="1">
        <v>2017</v>
      </c>
      <c r="F368" s="1">
        <v>100</v>
      </c>
      <c r="G368" s="1">
        <v>225</v>
      </c>
      <c r="H368" s="1">
        <v>121</v>
      </c>
    </row>
    <row r="369" spans="1:8">
      <c r="A369" s="1" t="s">
        <v>280</v>
      </c>
      <c r="B369" s="1" t="s">
        <v>204</v>
      </c>
      <c r="C369" s="1" t="s">
        <v>208</v>
      </c>
      <c r="D369" s="1" t="s">
        <v>14</v>
      </c>
      <c r="E369" s="1">
        <v>2017</v>
      </c>
      <c r="F369" s="1">
        <v>100</v>
      </c>
      <c r="G369" s="1">
        <v>225</v>
      </c>
      <c r="H369" s="1">
        <v>121</v>
      </c>
    </row>
    <row r="370" spans="1:8">
      <c r="A370" s="1" t="s">
        <v>280</v>
      </c>
      <c r="B370" s="1" t="s">
        <v>204</v>
      </c>
      <c r="C370" s="1" t="s">
        <v>208</v>
      </c>
      <c r="D370" s="1" t="s">
        <v>13</v>
      </c>
      <c r="E370" s="1">
        <v>2017</v>
      </c>
      <c r="F370" s="1">
        <v>100</v>
      </c>
      <c r="G370" s="1">
        <v>225</v>
      </c>
      <c r="H370" s="1">
        <v>121</v>
      </c>
    </row>
    <row r="371" spans="1:8">
      <c r="A371" s="1" t="s">
        <v>280</v>
      </c>
      <c r="B371" s="1" t="s">
        <v>204</v>
      </c>
      <c r="C371" s="1" t="s">
        <v>208</v>
      </c>
      <c r="D371" s="1" t="s">
        <v>11</v>
      </c>
      <c r="E371" s="1">
        <v>2017</v>
      </c>
      <c r="F371" s="1">
        <v>100</v>
      </c>
      <c r="G371" s="1">
        <v>225</v>
      </c>
      <c r="H371" s="1">
        <v>121</v>
      </c>
    </row>
    <row r="372" spans="1:8">
      <c r="A372" s="1" t="s">
        <v>280</v>
      </c>
      <c r="B372" s="1" t="s">
        <v>204</v>
      </c>
      <c r="C372" s="1" t="s">
        <v>208</v>
      </c>
      <c r="D372" s="1" t="s">
        <v>10</v>
      </c>
      <c r="E372" s="1">
        <v>2017</v>
      </c>
      <c r="F372" s="1">
        <v>200</v>
      </c>
      <c r="G372" s="1">
        <v>450</v>
      </c>
      <c r="H372" s="1">
        <v>242</v>
      </c>
    </row>
    <row r="373" spans="1:8">
      <c r="A373" s="1" t="s">
        <v>280</v>
      </c>
      <c r="B373" s="1" t="s">
        <v>204</v>
      </c>
      <c r="C373" s="1" t="s">
        <v>208</v>
      </c>
      <c r="D373" s="1" t="s">
        <v>9</v>
      </c>
      <c r="E373" s="1">
        <v>2017</v>
      </c>
      <c r="F373" s="1">
        <v>300</v>
      </c>
      <c r="G373" s="1">
        <v>675</v>
      </c>
      <c r="H373" s="1">
        <v>364</v>
      </c>
    </row>
    <row r="374" spans="1:8">
      <c r="A374" s="1" t="s">
        <v>280</v>
      </c>
      <c r="B374" s="1" t="s">
        <v>204</v>
      </c>
      <c r="C374" s="1" t="s">
        <v>208</v>
      </c>
      <c r="D374" s="1" t="s">
        <v>8</v>
      </c>
      <c r="E374" s="1">
        <v>2017</v>
      </c>
      <c r="F374" s="1">
        <v>200</v>
      </c>
      <c r="G374" s="1">
        <v>450</v>
      </c>
      <c r="H374" s="1">
        <v>242</v>
      </c>
    </row>
    <row r="375" spans="1:8">
      <c r="A375" s="1" t="s">
        <v>280</v>
      </c>
      <c r="B375" s="1" t="s">
        <v>204</v>
      </c>
      <c r="C375" s="1" t="s">
        <v>208</v>
      </c>
      <c r="D375" s="1" t="s">
        <v>7</v>
      </c>
      <c r="E375" s="1">
        <v>2017</v>
      </c>
      <c r="F375" s="1">
        <v>200</v>
      </c>
      <c r="G375" s="1">
        <v>450</v>
      </c>
      <c r="H375" s="1">
        <v>242</v>
      </c>
    </row>
    <row r="376" spans="1:8">
      <c r="A376" s="1" t="s">
        <v>280</v>
      </c>
      <c r="B376" s="1" t="s">
        <v>204</v>
      </c>
      <c r="C376" s="1" t="s">
        <v>208</v>
      </c>
      <c r="D376" s="1" t="s">
        <v>6</v>
      </c>
      <c r="E376" s="1">
        <v>2017</v>
      </c>
      <c r="F376" s="1">
        <v>300</v>
      </c>
      <c r="G376" s="1">
        <v>585</v>
      </c>
      <c r="H376" s="1">
        <v>364</v>
      </c>
    </row>
    <row r="377" spans="1:8">
      <c r="A377" s="1" t="s">
        <v>280</v>
      </c>
      <c r="B377" s="1" t="s">
        <v>204</v>
      </c>
      <c r="C377" s="1" t="s">
        <v>208</v>
      </c>
      <c r="D377" s="1" t="s">
        <v>5</v>
      </c>
      <c r="E377" s="1">
        <v>2017</v>
      </c>
      <c r="F377" s="1">
        <v>300</v>
      </c>
      <c r="G377" s="1">
        <v>585</v>
      </c>
      <c r="H377" s="1">
        <v>364</v>
      </c>
    </row>
    <row r="378" spans="1:8">
      <c r="A378" s="1" t="s">
        <v>280</v>
      </c>
      <c r="B378" s="1" t="s">
        <v>204</v>
      </c>
      <c r="C378" s="1" t="s">
        <v>208</v>
      </c>
      <c r="D378" s="1" t="s">
        <v>4</v>
      </c>
      <c r="E378" s="1">
        <v>2017</v>
      </c>
      <c r="F378" s="1">
        <v>200</v>
      </c>
      <c r="G378" s="1">
        <v>390</v>
      </c>
      <c r="H378" s="1">
        <v>242</v>
      </c>
    </row>
    <row r="379" spans="1:8">
      <c r="A379" s="1" t="s">
        <v>280</v>
      </c>
      <c r="B379" s="1" t="s">
        <v>205</v>
      </c>
      <c r="C379" s="1" t="s">
        <v>208</v>
      </c>
      <c r="D379" s="1" t="s">
        <v>18</v>
      </c>
      <c r="E379" s="1">
        <v>2017</v>
      </c>
      <c r="F379" s="1">
        <v>100</v>
      </c>
      <c r="G379" s="1">
        <v>320</v>
      </c>
      <c r="H379" s="1">
        <v>91</v>
      </c>
    </row>
    <row r="380" spans="1:8">
      <c r="A380" s="1" t="s">
        <v>280</v>
      </c>
      <c r="B380" s="1" t="s">
        <v>205</v>
      </c>
      <c r="C380" s="1" t="s">
        <v>208</v>
      </c>
      <c r="D380" s="1" t="s">
        <v>16</v>
      </c>
      <c r="E380" s="1">
        <v>2017</v>
      </c>
      <c r="F380" s="1">
        <v>100</v>
      </c>
      <c r="G380" s="1">
        <v>320</v>
      </c>
      <c r="H380" s="1">
        <v>91</v>
      </c>
    </row>
    <row r="381" spans="1:8">
      <c r="A381" s="1" t="s">
        <v>280</v>
      </c>
      <c r="B381" s="1" t="s">
        <v>205</v>
      </c>
      <c r="C381" s="1" t="s">
        <v>208</v>
      </c>
      <c r="D381" s="1" t="s">
        <v>14</v>
      </c>
      <c r="E381" s="1">
        <v>2017</v>
      </c>
      <c r="F381" s="1">
        <v>100</v>
      </c>
      <c r="G381" s="1">
        <v>320</v>
      </c>
      <c r="H381" s="1">
        <v>91</v>
      </c>
    </row>
    <row r="382" spans="1:8">
      <c r="A382" s="1" t="s">
        <v>280</v>
      </c>
      <c r="B382" s="1" t="s">
        <v>205</v>
      </c>
      <c r="C382" s="1" t="s">
        <v>208</v>
      </c>
      <c r="D382" s="1" t="s">
        <v>13</v>
      </c>
      <c r="E382" s="1">
        <v>2017</v>
      </c>
      <c r="F382" s="1">
        <v>100</v>
      </c>
      <c r="G382" s="1">
        <v>320</v>
      </c>
      <c r="H382" s="1">
        <v>91</v>
      </c>
    </row>
    <row r="383" spans="1:8">
      <c r="A383" s="1" t="s">
        <v>280</v>
      </c>
      <c r="B383" s="1" t="s">
        <v>205</v>
      </c>
      <c r="C383" s="1" t="s">
        <v>208</v>
      </c>
      <c r="D383" s="1" t="s">
        <v>11</v>
      </c>
      <c r="E383" s="1">
        <v>2017</v>
      </c>
      <c r="F383" s="1">
        <v>100</v>
      </c>
      <c r="G383" s="1">
        <v>320</v>
      </c>
      <c r="H383" s="1">
        <v>91</v>
      </c>
    </row>
    <row r="384" spans="1:8">
      <c r="A384" s="1" t="s">
        <v>280</v>
      </c>
      <c r="B384" s="1" t="s">
        <v>205</v>
      </c>
      <c r="C384" s="1" t="s">
        <v>208</v>
      </c>
      <c r="D384" s="1" t="s">
        <v>10</v>
      </c>
      <c r="E384" s="1">
        <v>2017</v>
      </c>
      <c r="F384" s="1">
        <v>100</v>
      </c>
      <c r="G384" s="1">
        <v>320</v>
      </c>
      <c r="H384" s="1">
        <v>91</v>
      </c>
    </row>
    <row r="385" spans="1:8">
      <c r="A385" s="1" t="s">
        <v>280</v>
      </c>
      <c r="B385" s="1" t="s">
        <v>203</v>
      </c>
      <c r="C385" s="1" t="s">
        <v>208</v>
      </c>
      <c r="D385" s="1" t="s">
        <v>18</v>
      </c>
      <c r="E385" s="1">
        <v>2017</v>
      </c>
      <c r="F385" s="1">
        <v>100</v>
      </c>
      <c r="G385" s="1">
        <v>340</v>
      </c>
      <c r="H385" s="1">
        <v>99</v>
      </c>
    </row>
    <row r="386" spans="1:8">
      <c r="A386" s="1" t="s">
        <v>280</v>
      </c>
      <c r="B386" s="1" t="s">
        <v>203</v>
      </c>
      <c r="C386" s="1" t="s">
        <v>208</v>
      </c>
      <c r="D386" s="1" t="s">
        <v>16</v>
      </c>
      <c r="E386" s="1">
        <v>2017</v>
      </c>
      <c r="F386" s="1">
        <v>100</v>
      </c>
      <c r="G386" s="1">
        <v>340</v>
      </c>
      <c r="H386" s="1">
        <v>99</v>
      </c>
    </row>
    <row r="387" spans="1:8">
      <c r="A387" s="1" t="s">
        <v>280</v>
      </c>
      <c r="B387" s="1" t="s">
        <v>203</v>
      </c>
      <c r="C387" s="1" t="s">
        <v>208</v>
      </c>
      <c r="D387" s="1" t="s">
        <v>14</v>
      </c>
      <c r="E387" s="1">
        <v>2017</v>
      </c>
      <c r="F387" s="1">
        <v>100</v>
      </c>
      <c r="G387" s="1">
        <v>340</v>
      </c>
      <c r="H387" s="1">
        <v>99</v>
      </c>
    </row>
    <row r="388" spans="1:8">
      <c r="A388" s="1" t="s">
        <v>280</v>
      </c>
      <c r="B388" s="1" t="s">
        <v>203</v>
      </c>
      <c r="C388" s="1" t="s">
        <v>208</v>
      </c>
      <c r="D388" s="1" t="s">
        <v>13</v>
      </c>
      <c r="E388" s="1">
        <v>2017</v>
      </c>
      <c r="F388" s="1">
        <v>100</v>
      </c>
      <c r="G388" s="1">
        <v>340</v>
      </c>
      <c r="H388" s="1">
        <v>99</v>
      </c>
    </row>
    <row r="389" spans="1:8">
      <c r="A389" s="1" t="s">
        <v>280</v>
      </c>
      <c r="B389" s="1" t="s">
        <v>203</v>
      </c>
      <c r="C389" s="1" t="s">
        <v>208</v>
      </c>
      <c r="D389" s="1" t="s">
        <v>11</v>
      </c>
      <c r="E389" s="1">
        <v>2017</v>
      </c>
      <c r="F389" s="1">
        <v>100</v>
      </c>
      <c r="G389" s="1">
        <v>340</v>
      </c>
      <c r="H389" s="1">
        <v>99</v>
      </c>
    </row>
    <row r="390" spans="1:8">
      <c r="A390" s="1" t="s">
        <v>280</v>
      </c>
      <c r="B390" s="1" t="s">
        <v>203</v>
      </c>
      <c r="C390" s="1" t="s">
        <v>208</v>
      </c>
      <c r="D390" s="1" t="s">
        <v>10</v>
      </c>
      <c r="E390" s="1">
        <v>2017</v>
      </c>
      <c r="F390" s="1">
        <v>100</v>
      </c>
      <c r="G390" s="1">
        <v>340</v>
      </c>
      <c r="H390" s="1">
        <v>99</v>
      </c>
    </row>
    <row r="391" spans="1:8">
      <c r="A391" s="1" t="s">
        <v>280</v>
      </c>
      <c r="B391" s="1" t="s">
        <v>207</v>
      </c>
      <c r="C391" s="1" t="s">
        <v>202</v>
      </c>
      <c r="D391" s="1" t="s">
        <v>4</v>
      </c>
      <c r="E391" s="1">
        <v>2017</v>
      </c>
      <c r="F391" s="1">
        <v>100</v>
      </c>
      <c r="G391" s="1">
        <v>150</v>
      </c>
      <c r="H391" s="1">
        <v>58</v>
      </c>
    </row>
    <row r="392" spans="1:8">
      <c r="A392" s="1" t="s">
        <v>280</v>
      </c>
      <c r="B392" s="1" t="s">
        <v>206</v>
      </c>
      <c r="C392" s="1" t="s">
        <v>202</v>
      </c>
      <c r="D392" s="1" t="s">
        <v>4</v>
      </c>
      <c r="E392" s="1">
        <v>2017</v>
      </c>
      <c r="F392" s="1">
        <v>100</v>
      </c>
      <c r="G392" s="1">
        <v>175</v>
      </c>
      <c r="H392" s="1">
        <v>0</v>
      </c>
    </row>
    <row r="393" spans="1:8">
      <c r="A393" s="1" t="s">
        <v>280</v>
      </c>
      <c r="B393" s="1" t="s">
        <v>204</v>
      </c>
      <c r="C393" s="1" t="s">
        <v>202</v>
      </c>
      <c r="D393" s="1" t="s">
        <v>18</v>
      </c>
      <c r="E393" s="1">
        <v>2017</v>
      </c>
      <c r="F393" s="1">
        <v>200</v>
      </c>
      <c r="G393" s="1">
        <v>450</v>
      </c>
      <c r="H393" s="1">
        <v>242</v>
      </c>
    </row>
    <row r="394" spans="1:8">
      <c r="A394" s="1" t="s">
        <v>280</v>
      </c>
      <c r="B394" s="1" t="s">
        <v>204</v>
      </c>
      <c r="C394" s="1" t="s">
        <v>202</v>
      </c>
      <c r="D394" s="1" t="s">
        <v>16</v>
      </c>
      <c r="E394" s="1">
        <v>2017</v>
      </c>
      <c r="F394" s="1">
        <v>200</v>
      </c>
      <c r="G394" s="1">
        <v>450</v>
      </c>
      <c r="H394" s="1">
        <v>242</v>
      </c>
    </row>
    <row r="395" spans="1:8">
      <c r="A395" s="1" t="s">
        <v>280</v>
      </c>
      <c r="B395" s="1" t="s">
        <v>204</v>
      </c>
      <c r="C395" s="1" t="s">
        <v>202</v>
      </c>
      <c r="D395" s="1" t="s">
        <v>14</v>
      </c>
      <c r="E395" s="1">
        <v>2017</v>
      </c>
      <c r="F395" s="1">
        <v>200</v>
      </c>
      <c r="G395" s="1">
        <v>450</v>
      </c>
      <c r="H395" s="1">
        <v>242</v>
      </c>
    </row>
    <row r="396" spans="1:8">
      <c r="A396" s="1" t="s">
        <v>280</v>
      </c>
      <c r="B396" s="1" t="s">
        <v>204</v>
      </c>
      <c r="C396" s="1" t="s">
        <v>202</v>
      </c>
      <c r="D396" s="1" t="s">
        <v>13</v>
      </c>
      <c r="E396" s="1">
        <v>2017</v>
      </c>
      <c r="F396" s="1">
        <v>300</v>
      </c>
      <c r="G396" s="1">
        <v>675</v>
      </c>
      <c r="H396" s="1">
        <v>364</v>
      </c>
    </row>
    <row r="397" spans="1:8">
      <c r="A397" s="1" t="s">
        <v>280</v>
      </c>
      <c r="B397" s="1" t="s">
        <v>204</v>
      </c>
      <c r="C397" s="1" t="s">
        <v>202</v>
      </c>
      <c r="D397" s="1" t="s">
        <v>11</v>
      </c>
      <c r="E397" s="1">
        <v>2017</v>
      </c>
      <c r="F397" s="1">
        <v>300</v>
      </c>
      <c r="G397" s="1">
        <v>675</v>
      </c>
      <c r="H397" s="1">
        <v>364</v>
      </c>
    </row>
    <row r="398" spans="1:8">
      <c r="A398" s="1" t="s">
        <v>280</v>
      </c>
      <c r="B398" s="1" t="s">
        <v>204</v>
      </c>
      <c r="C398" s="1" t="s">
        <v>202</v>
      </c>
      <c r="D398" s="1" t="s">
        <v>10</v>
      </c>
      <c r="E398" s="1">
        <v>2017</v>
      </c>
      <c r="F398" s="1">
        <v>300</v>
      </c>
      <c r="G398" s="1">
        <v>675</v>
      </c>
      <c r="H398" s="1">
        <v>364</v>
      </c>
    </row>
    <row r="399" spans="1:8">
      <c r="A399" s="1" t="s">
        <v>280</v>
      </c>
      <c r="B399" s="1" t="s">
        <v>204</v>
      </c>
      <c r="C399" s="1" t="s">
        <v>202</v>
      </c>
      <c r="D399" s="1" t="s">
        <v>9</v>
      </c>
      <c r="E399" s="1">
        <v>2017</v>
      </c>
      <c r="F399" s="1">
        <v>600</v>
      </c>
      <c r="G399" s="1">
        <v>1350</v>
      </c>
      <c r="H399" s="1">
        <v>727</v>
      </c>
    </row>
    <row r="400" spans="1:8">
      <c r="A400" s="1" t="s">
        <v>280</v>
      </c>
      <c r="B400" s="1" t="s">
        <v>204</v>
      </c>
      <c r="C400" s="1" t="s">
        <v>202</v>
      </c>
      <c r="D400" s="1" t="s">
        <v>8</v>
      </c>
      <c r="E400" s="1">
        <v>2017</v>
      </c>
      <c r="F400" s="1">
        <v>500</v>
      </c>
      <c r="G400" s="1">
        <v>1125</v>
      </c>
      <c r="H400" s="1">
        <v>606</v>
      </c>
    </row>
    <row r="401" spans="1:8">
      <c r="A401" s="1" t="s">
        <v>280</v>
      </c>
      <c r="B401" s="1" t="s">
        <v>204</v>
      </c>
      <c r="C401" s="1" t="s">
        <v>202</v>
      </c>
      <c r="D401" s="1" t="s">
        <v>7</v>
      </c>
      <c r="E401" s="1">
        <v>2017</v>
      </c>
      <c r="F401" s="1">
        <v>400</v>
      </c>
      <c r="G401" s="1">
        <v>900</v>
      </c>
      <c r="H401" s="1">
        <v>485</v>
      </c>
    </row>
    <row r="402" spans="1:8">
      <c r="A402" s="1" t="s">
        <v>280</v>
      </c>
      <c r="B402" s="1" t="s">
        <v>204</v>
      </c>
      <c r="C402" s="1" t="s">
        <v>202</v>
      </c>
      <c r="D402" s="1" t="s">
        <v>6</v>
      </c>
      <c r="E402" s="1">
        <v>2017</v>
      </c>
      <c r="F402" s="1">
        <v>500</v>
      </c>
      <c r="G402" s="1">
        <v>975</v>
      </c>
      <c r="H402" s="1">
        <v>606</v>
      </c>
    </row>
    <row r="403" spans="1:8">
      <c r="A403" s="1" t="s">
        <v>280</v>
      </c>
      <c r="B403" s="1" t="s">
        <v>204</v>
      </c>
      <c r="C403" s="1" t="s">
        <v>202</v>
      </c>
      <c r="D403" s="1" t="s">
        <v>5</v>
      </c>
      <c r="E403" s="1">
        <v>2017</v>
      </c>
      <c r="F403" s="1">
        <v>500</v>
      </c>
      <c r="G403" s="1">
        <v>975</v>
      </c>
      <c r="H403" s="1">
        <v>606</v>
      </c>
    </row>
    <row r="404" spans="1:8">
      <c r="A404" s="1" t="s">
        <v>280</v>
      </c>
      <c r="B404" s="1" t="s">
        <v>204</v>
      </c>
      <c r="C404" s="1" t="s">
        <v>202</v>
      </c>
      <c r="D404" s="1" t="s">
        <v>4</v>
      </c>
      <c r="E404" s="1">
        <v>2017</v>
      </c>
      <c r="F404" s="1">
        <v>500</v>
      </c>
      <c r="G404" s="1">
        <v>975</v>
      </c>
      <c r="H404" s="1">
        <v>606</v>
      </c>
    </row>
    <row r="405" spans="1:8">
      <c r="A405" s="1" t="s">
        <v>280</v>
      </c>
      <c r="B405" s="1" t="s">
        <v>205</v>
      </c>
      <c r="C405" s="1" t="s">
        <v>202</v>
      </c>
      <c r="D405" s="1" t="s">
        <v>18</v>
      </c>
      <c r="E405" s="1">
        <v>2017</v>
      </c>
      <c r="F405" s="1">
        <v>200</v>
      </c>
      <c r="G405" s="1">
        <v>640</v>
      </c>
      <c r="H405" s="1">
        <v>183</v>
      </c>
    </row>
    <row r="406" spans="1:8">
      <c r="A406" s="1" t="s">
        <v>280</v>
      </c>
      <c r="B406" s="1" t="s">
        <v>205</v>
      </c>
      <c r="C406" s="1" t="s">
        <v>202</v>
      </c>
      <c r="D406" s="1" t="s">
        <v>16</v>
      </c>
      <c r="E406" s="1">
        <v>2017</v>
      </c>
      <c r="F406" s="1">
        <v>200</v>
      </c>
      <c r="G406" s="1">
        <v>640</v>
      </c>
      <c r="H406" s="1">
        <v>183</v>
      </c>
    </row>
    <row r="407" spans="1:8">
      <c r="A407" s="1" t="s">
        <v>280</v>
      </c>
      <c r="B407" s="1" t="s">
        <v>205</v>
      </c>
      <c r="C407" s="1" t="s">
        <v>202</v>
      </c>
      <c r="D407" s="1" t="s">
        <v>14</v>
      </c>
      <c r="E407" s="1">
        <v>2017</v>
      </c>
      <c r="F407" s="1">
        <v>200</v>
      </c>
      <c r="G407" s="1">
        <v>640</v>
      </c>
      <c r="H407" s="1">
        <v>183</v>
      </c>
    </row>
    <row r="408" spans="1:8">
      <c r="A408" s="1" t="s">
        <v>280</v>
      </c>
      <c r="B408" s="1" t="s">
        <v>205</v>
      </c>
      <c r="C408" s="1" t="s">
        <v>202</v>
      </c>
      <c r="D408" s="1" t="s">
        <v>13</v>
      </c>
      <c r="E408" s="1">
        <v>2017</v>
      </c>
      <c r="F408" s="1">
        <v>200</v>
      </c>
      <c r="G408" s="1">
        <v>640</v>
      </c>
      <c r="H408" s="1">
        <v>183</v>
      </c>
    </row>
    <row r="409" spans="1:8">
      <c r="A409" s="1" t="s">
        <v>280</v>
      </c>
      <c r="B409" s="1" t="s">
        <v>205</v>
      </c>
      <c r="C409" s="1" t="s">
        <v>202</v>
      </c>
      <c r="D409" s="1" t="s">
        <v>11</v>
      </c>
      <c r="E409" s="1">
        <v>2017</v>
      </c>
      <c r="F409" s="1">
        <v>200</v>
      </c>
      <c r="G409" s="1">
        <v>640</v>
      </c>
      <c r="H409" s="1">
        <v>183</v>
      </c>
    </row>
    <row r="410" spans="1:8">
      <c r="A410" s="1" t="s">
        <v>280</v>
      </c>
      <c r="B410" s="1" t="s">
        <v>205</v>
      </c>
      <c r="C410" s="1" t="s">
        <v>202</v>
      </c>
      <c r="D410" s="1" t="s">
        <v>10</v>
      </c>
      <c r="E410" s="1">
        <v>2017</v>
      </c>
      <c r="F410" s="1">
        <v>100</v>
      </c>
      <c r="G410" s="1">
        <v>320</v>
      </c>
      <c r="H410" s="1">
        <v>91</v>
      </c>
    </row>
    <row r="411" spans="1:8">
      <c r="A411" s="1" t="s">
        <v>280</v>
      </c>
      <c r="B411" s="1" t="s">
        <v>203</v>
      </c>
      <c r="C411" s="1" t="s">
        <v>202</v>
      </c>
      <c r="D411" s="1" t="s">
        <v>18</v>
      </c>
      <c r="E411" s="1">
        <v>2017</v>
      </c>
      <c r="F411" s="1">
        <v>200</v>
      </c>
      <c r="G411" s="1">
        <v>680</v>
      </c>
      <c r="H411" s="1">
        <v>197</v>
      </c>
    </row>
    <row r="412" spans="1:8">
      <c r="A412" s="1" t="s">
        <v>280</v>
      </c>
      <c r="B412" s="1" t="s">
        <v>203</v>
      </c>
      <c r="C412" s="1" t="s">
        <v>202</v>
      </c>
      <c r="D412" s="1" t="s">
        <v>16</v>
      </c>
      <c r="E412" s="1">
        <v>2017</v>
      </c>
      <c r="F412" s="1">
        <v>200</v>
      </c>
      <c r="G412" s="1">
        <v>680</v>
      </c>
      <c r="H412" s="1">
        <v>197</v>
      </c>
    </row>
    <row r="413" spans="1:8">
      <c r="A413" s="1" t="s">
        <v>280</v>
      </c>
      <c r="B413" s="1" t="s">
        <v>203</v>
      </c>
      <c r="C413" s="1" t="s">
        <v>202</v>
      </c>
      <c r="D413" s="1" t="s">
        <v>14</v>
      </c>
      <c r="E413" s="1">
        <v>2017</v>
      </c>
      <c r="F413" s="1">
        <v>200</v>
      </c>
      <c r="G413" s="1">
        <v>680</v>
      </c>
      <c r="H413" s="1">
        <v>197</v>
      </c>
    </row>
    <row r="414" spans="1:8">
      <c r="A414" s="1" t="s">
        <v>280</v>
      </c>
      <c r="B414" s="1" t="s">
        <v>203</v>
      </c>
      <c r="C414" s="1" t="s">
        <v>202</v>
      </c>
      <c r="D414" s="1" t="s">
        <v>13</v>
      </c>
      <c r="E414" s="1">
        <v>2017</v>
      </c>
      <c r="F414" s="1">
        <v>200</v>
      </c>
      <c r="G414" s="1">
        <v>680</v>
      </c>
      <c r="H414" s="1">
        <v>197</v>
      </c>
    </row>
    <row r="415" spans="1:8">
      <c r="A415" s="1" t="s">
        <v>280</v>
      </c>
      <c r="B415" s="1" t="s">
        <v>203</v>
      </c>
      <c r="C415" s="1" t="s">
        <v>202</v>
      </c>
      <c r="D415" s="1" t="s">
        <v>11</v>
      </c>
      <c r="E415" s="1">
        <v>2017</v>
      </c>
      <c r="F415" s="1">
        <v>100</v>
      </c>
      <c r="G415" s="1">
        <v>340</v>
      </c>
      <c r="H415" s="1">
        <v>99</v>
      </c>
    </row>
    <row r="416" spans="1:8">
      <c r="A416" s="1" t="s">
        <v>280</v>
      </c>
      <c r="B416" s="1" t="s">
        <v>203</v>
      </c>
      <c r="C416" s="1" t="s">
        <v>202</v>
      </c>
      <c r="D416" s="1" t="s">
        <v>10</v>
      </c>
      <c r="E416" s="1">
        <v>2017</v>
      </c>
      <c r="F416" s="1">
        <v>100</v>
      </c>
      <c r="G416" s="1">
        <v>340</v>
      </c>
      <c r="H416" s="1">
        <v>99</v>
      </c>
    </row>
    <row r="417" spans="1:8">
      <c r="A417" s="1" t="s">
        <v>278</v>
      </c>
      <c r="B417" s="1" t="s">
        <v>207</v>
      </c>
      <c r="C417" s="1" t="s">
        <v>213</v>
      </c>
      <c r="D417" s="1" t="s">
        <v>18</v>
      </c>
      <c r="E417" s="1">
        <v>2018</v>
      </c>
      <c r="F417" s="1">
        <v>1369</v>
      </c>
      <c r="G417" s="1">
        <v>2066</v>
      </c>
      <c r="H417" s="1">
        <v>797</v>
      </c>
    </row>
    <row r="418" spans="1:8">
      <c r="A418" s="1" t="s">
        <v>278</v>
      </c>
      <c r="B418" s="1" t="s">
        <v>207</v>
      </c>
      <c r="C418" s="1" t="s">
        <v>213</v>
      </c>
      <c r="D418" s="1" t="s">
        <v>16</v>
      </c>
      <c r="E418" s="1">
        <v>2018</v>
      </c>
      <c r="F418" s="1">
        <v>1622</v>
      </c>
      <c r="G418" s="1">
        <v>2453</v>
      </c>
      <c r="H418" s="1">
        <v>944</v>
      </c>
    </row>
    <row r="419" spans="1:8">
      <c r="A419" s="1" t="s">
        <v>278</v>
      </c>
      <c r="B419" s="1" t="s">
        <v>207</v>
      </c>
      <c r="C419" s="1" t="s">
        <v>213</v>
      </c>
      <c r="D419" s="1" t="s">
        <v>14</v>
      </c>
      <c r="E419" s="1">
        <v>2018</v>
      </c>
      <c r="F419" s="1">
        <v>2182</v>
      </c>
      <c r="G419" s="1">
        <v>3285</v>
      </c>
      <c r="H419" s="1">
        <v>1270</v>
      </c>
    </row>
    <row r="420" spans="1:8">
      <c r="A420" s="1" t="s">
        <v>278</v>
      </c>
      <c r="B420" s="1" t="s">
        <v>207</v>
      </c>
      <c r="C420" s="1" t="s">
        <v>213</v>
      </c>
      <c r="D420" s="1" t="s">
        <v>13</v>
      </c>
      <c r="E420" s="1">
        <v>2018</v>
      </c>
      <c r="F420" s="1">
        <v>2547</v>
      </c>
      <c r="G420" s="1">
        <v>3787</v>
      </c>
      <c r="H420" s="1">
        <v>1482</v>
      </c>
    </row>
    <row r="421" spans="1:8">
      <c r="A421" s="1" t="s">
        <v>278</v>
      </c>
      <c r="B421" s="1" t="s">
        <v>207</v>
      </c>
      <c r="C421" s="1" t="s">
        <v>213</v>
      </c>
      <c r="D421" s="1" t="s">
        <v>11</v>
      </c>
      <c r="E421" s="1">
        <v>2018</v>
      </c>
      <c r="F421" s="1">
        <v>2066</v>
      </c>
      <c r="G421" s="1">
        <v>3094</v>
      </c>
      <c r="H421" s="1">
        <v>1202</v>
      </c>
    </row>
    <row r="422" spans="1:8">
      <c r="A422" s="1" t="s">
        <v>278</v>
      </c>
      <c r="B422" s="1" t="s">
        <v>207</v>
      </c>
      <c r="C422" s="1" t="s">
        <v>213</v>
      </c>
      <c r="D422" s="1" t="s">
        <v>10</v>
      </c>
      <c r="E422" s="1">
        <v>2018</v>
      </c>
      <c r="F422" s="1">
        <v>1771</v>
      </c>
      <c r="G422" s="1">
        <v>2644</v>
      </c>
      <c r="H422" s="1">
        <v>1031</v>
      </c>
    </row>
    <row r="423" spans="1:8">
      <c r="A423" s="1" t="s">
        <v>278</v>
      </c>
      <c r="B423" s="1" t="s">
        <v>207</v>
      </c>
      <c r="C423" s="1" t="s">
        <v>213</v>
      </c>
      <c r="D423" s="1" t="s">
        <v>9</v>
      </c>
      <c r="E423" s="1">
        <v>2018</v>
      </c>
      <c r="F423" s="1">
        <v>2433</v>
      </c>
      <c r="G423" s="1">
        <v>2180</v>
      </c>
      <c r="H423" s="1">
        <v>1416</v>
      </c>
    </row>
    <row r="424" spans="1:8">
      <c r="A424" s="1" t="s">
        <v>278</v>
      </c>
      <c r="B424" s="1" t="s">
        <v>207</v>
      </c>
      <c r="C424" s="1" t="s">
        <v>213</v>
      </c>
      <c r="D424" s="1" t="s">
        <v>8</v>
      </c>
      <c r="E424" s="1">
        <v>2018</v>
      </c>
      <c r="F424" s="1">
        <v>2442</v>
      </c>
      <c r="G424" s="1">
        <v>2217</v>
      </c>
      <c r="H424" s="1">
        <v>1421</v>
      </c>
    </row>
    <row r="425" spans="1:8">
      <c r="A425" s="1" t="s">
        <v>278</v>
      </c>
      <c r="B425" s="1" t="s">
        <v>207</v>
      </c>
      <c r="C425" s="1" t="s">
        <v>213</v>
      </c>
      <c r="D425" s="1" t="s">
        <v>7</v>
      </c>
      <c r="E425" s="1">
        <v>2018</v>
      </c>
      <c r="F425" s="1">
        <v>2291</v>
      </c>
      <c r="G425" s="1">
        <v>2044</v>
      </c>
      <c r="H425" s="1">
        <v>1334</v>
      </c>
    </row>
    <row r="426" spans="1:8">
      <c r="A426" s="1" t="s">
        <v>278</v>
      </c>
      <c r="B426" s="1" t="s">
        <v>207</v>
      </c>
      <c r="C426" s="1" t="s">
        <v>213</v>
      </c>
      <c r="D426" s="1" t="s">
        <v>6</v>
      </c>
      <c r="E426" s="1">
        <v>2018</v>
      </c>
      <c r="F426" s="1">
        <v>2313</v>
      </c>
      <c r="G426" s="1">
        <v>2066</v>
      </c>
      <c r="H426" s="1">
        <v>1346</v>
      </c>
    </row>
    <row r="427" spans="1:8">
      <c r="A427" s="1" t="s">
        <v>278</v>
      </c>
      <c r="B427" s="1" t="s">
        <v>207</v>
      </c>
      <c r="C427" s="1" t="s">
        <v>213</v>
      </c>
      <c r="D427" s="1" t="s">
        <v>5</v>
      </c>
      <c r="E427" s="1">
        <v>2018</v>
      </c>
      <c r="F427" s="1">
        <v>2052</v>
      </c>
      <c r="G427" s="1">
        <v>1855</v>
      </c>
      <c r="H427" s="1">
        <v>1194</v>
      </c>
    </row>
    <row r="428" spans="1:8">
      <c r="A428" s="1" t="s">
        <v>278</v>
      </c>
      <c r="B428" s="1" t="s">
        <v>207</v>
      </c>
      <c r="C428" s="1" t="s">
        <v>213</v>
      </c>
      <c r="D428" s="1" t="s">
        <v>4</v>
      </c>
      <c r="E428" s="1">
        <v>2018</v>
      </c>
      <c r="F428" s="1">
        <v>2926</v>
      </c>
      <c r="G428" s="1">
        <v>2042</v>
      </c>
      <c r="H428" s="1">
        <v>1703</v>
      </c>
    </row>
    <row r="429" spans="1:8">
      <c r="A429" s="1" t="s">
        <v>278</v>
      </c>
      <c r="B429" s="1" t="s">
        <v>206</v>
      </c>
      <c r="C429" s="1" t="s">
        <v>213</v>
      </c>
      <c r="D429" s="1" t="s">
        <v>18</v>
      </c>
      <c r="E429" s="1">
        <v>2018</v>
      </c>
      <c r="F429" s="1">
        <v>832</v>
      </c>
      <c r="G429" s="1">
        <v>1446</v>
      </c>
      <c r="H429" s="1">
        <v>0</v>
      </c>
    </row>
    <row r="430" spans="1:8">
      <c r="A430" s="1" t="s">
        <v>278</v>
      </c>
      <c r="B430" s="1" t="s">
        <v>206</v>
      </c>
      <c r="C430" s="1" t="s">
        <v>213</v>
      </c>
      <c r="D430" s="1" t="s">
        <v>16</v>
      </c>
      <c r="E430" s="1">
        <v>2018</v>
      </c>
      <c r="F430" s="1">
        <v>1251</v>
      </c>
      <c r="G430" s="1">
        <v>2178</v>
      </c>
      <c r="H430" s="1">
        <v>0</v>
      </c>
    </row>
    <row r="431" spans="1:8">
      <c r="A431" s="1" t="s">
        <v>278</v>
      </c>
      <c r="B431" s="1" t="s">
        <v>206</v>
      </c>
      <c r="C431" s="1" t="s">
        <v>213</v>
      </c>
      <c r="D431" s="1" t="s">
        <v>14</v>
      </c>
      <c r="E431" s="1">
        <v>2018</v>
      </c>
      <c r="F431" s="1">
        <v>1598</v>
      </c>
      <c r="G431" s="1">
        <v>2792</v>
      </c>
      <c r="H431" s="1">
        <v>0</v>
      </c>
    </row>
    <row r="432" spans="1:8">
      <c r="A432" s="1" t="s">
        <v>278</v>
      </c>
      <c r="B432" s="1" t="s">
        <v>206</v>
      </c>
      <c r="C432" s="1" t="s">
        <v>213</v>
      </c>
      <c r="D432" s="1" t="s">
        <v>13</v>
      </c>
      <c r="E432" s="1">
        <v>2018</v>
      </c>
      <c r="F432" s="1">
        <v>1442</v>
      </c>
      <c r="G432" s="1">
        <v>2507</v>
      </c>
      <c r="H432" s="1">
        <v>0</v>
      </c>
    </row>
    <row r="433" spans="1:8">
      <c r="A433" s="1" t="s">
        <v>278</v>
      </c>
      <c r="B433" s="1" t="s">
        <v>206</v>
      </c>
      <c r="C433" s="1" t="s">
        <v>213</v>
      </c>
      <c r="D433" s="1" t="s">
        <v>11</v>
      </c>
      <c r="E433" s="1">
        <v>2018</v>
      </c>
      <c r="F433" s="1">
        <v>1137</v>
      </c>
      <c r="G433" s="1">
        <v>1999</v>
      </c>
      <c r="H433" s="1">
        <v>0</v>
      </c>
    </row>
    <row r="434" spans="1:8">
      <c r="A434" s="1" t="s">
        <v>278</v>
      </c>
      <c r="B434" s="1" t="s">
        <v>206</v>
      </c>
      <c r="C434" s="1" t="s">
        <v>213</v>
      </c>
      <c r="D434" s="1" t="s">
        <v>10</v>
      </c>
      <c r="E434" s="1">
        <v>2018</v>
      </c>
      <c r="F434" s="1">
        <v>1022</v>
      </c>
      <c r="G434" s="1">
        <v>1806</v>
      </c>
      <c r="H434" s="1">
        <v>0</v>
      </c>
    </row>
    <row r="435" spans="1:8">
      <c r="A435" s="1" t="s">
        <v>278</v>
      </c>
      <c r="B435" s="1" t="s">
        <v>206</v>
      </c>
      <c r="C435" s="1" t="s">
        <v>213</v>
      </c>
      <c r="D435" s="1" t="s">
        <v>9</v>
      </c>
      <c r="E435" s="1">
        <v>2018</v>
      </c>
      <c r="F435" s="1">
        <v>2140</v>
      </c>
      <c r="G435" s="1">
        <v>2587</v>
      </c>
      <c r="H435" s="1">
        <v>1288</v>
      </c>
    </row>
    <row r="436" spans="1:8">
      <c r="A436" s="1" t="s">
        <v>278</v>
      </c>
      <c r="B436" s="1" t="s">
        <v>206</v>
      </c>
      <c r="C436" s="1" t="s">
        <v>213</v>
      </c>
      <c r="D436" s="1" t="s">
        <v>8</v>
      </c>
      <c r="E436" s="1">
        <v>2018</v>
      </c>
      <c r="F436" s="1">
        <v>1975</v>
      </c>
      <c r="G436" s="1">
        <v>2391</v>
      </c>
      <c r="H436" s="1">
        <v>1189</v>
      </c>
    </row>
    <row r="437" spans="1:8">
      <c r="A437" s="1" t="s">
        <v>278</v>
      </c>
      <c r="B437" s="1" t="s">
        <v>206</v>
      </c>
      <c r="C437" s="1" t="s">
        <v>213</v>
      </c>
      <c r="D437" s="1" t="s">
        <v>7</v>
      </c>
      <c r="E437" s="1">
        <v>2018</v>
      </c>
      <c r="F437" s="1">
        <v>1963</v>
      </c>
      <c r="G437" s="1">
        <v>2361</v>
      </c>
      <c r="H437" s="1">
        <v>1182</v>
      </c>
    </row>
    <row r="438" spans="1:8">
      <c r="A438" s="1" t="s">
        <v>278</v>
      </c>
      <c r="B438" s="1" t="s">
        <v>206</v>
      </c>
      <c r="C438" s="1" t="s">
        <v>213</v>
      </c>
      <c r="D438" s="1" t="s">
        <v>6</v>
      </c>
      <c r="E438" s="1">
        <v>2018</v>
      </c>
      <c r="F438" s="1">
        <v>1898</v>
      </c>
      <c r="G438" s="1">
        <v>2268</v>
      </c>
      <c r="H438" s="1">
        <v>1143</v>
      </c>
    </row>
    <row r="439" spans="1:8">
      <c r="A439" s="1" t="s">
        <v>278</v>
      </c>
      <c r="B439" s="1" t="s">
        <v>206</v>
      </c>
      <c r="C439" s="1" t="s">
        <v>213</v>
      </c>
      <c r="D439" s="1" t="s">
        <v>5</v>
      </c>
      <c r="E439" s="1">
        <v>2018</v>
      </c>
      <c r="F439" s="1">
        <v>1658</v>
      </c>
      <c r="G439" s="1">
        <v>1971</v>
      </c>
      <c r="H439" s="1">
        <v>998</v>
      </c>
    </row>
    <row r="440" spans="1:8">
      <c r="A440" s="1" t="s">
        <v>278</v>
      </c>
      <c r="B440" s="1" t="s">
        <v>206</v>
      </c>
      <c r="C440" s="1" t="s">
        <v>213</v>
      </c>
      <c r="D440" s="1" t="s">
        <v>4</v>
      </c>
      <c r="E440" s="1">
        <v>2018</v>
      </c>
      <c r="F440" s="1">
        <v>2001</v>
      </c>
      <c r="G440" s="1">
        <v>1615</v>
      </c>
      <c r="H440" s="1">
        <v>1205</v>
      </c>
    </row>
    <row r="441" spans="1:8">
      <c r="A441" s="1" t="s">
        <v>278</v>
      </c>
      <c r="B441" s="1" t="s">
        <v>204</v>
      </c>
      <c r="C441" s="1" t="s">
        <v>213</v>
      </c>
      <c r="D441" s="1" t="s">
        <v>18</v>
      </c>
      <c r="E441" s="1">
        <v>2018</v>
      </c>
      <c r="F441" s="1">
        <v>2648</v>
      </c>
      <c r="G441" s="1">
        <v>5145</v>
      </c>
      <c r="H441" s="1">
        <v>3210</v>
      </c>
    </row>
    <row r="442" spans="1:8">
      <c r="A442" s="1" t="s">
        <v>278</v>
      </c>
      <c r="B442" s="1" t="s">
        <v>204</v>
      </c>
      <c r="C442" s="1" t="s">
        <v>213</v>
      </c>
      <c r="D442" s="1" t="s">
        <v>16</v>
      </c>
      <c r="E442" s="1">
        <v>2018</v>
      </c>
      <c r="F442" s="1">
        <v>2528</v>
      </c>
      <c r="G442" s="1">
        <v>4972</v>
      </c>
      <c r="H442" s="1">
        <v>3064</v>
      </c>
    </row>
    <row r="443" spans="1:8">
      <c r="A443" s="1" t="s">
        <v>278</v>
      </c>
      <c r="B443" s="1" t="s">
        <v>204</v>
      </c>
      <c r="C443" s="1" t="s">
        <v>213</v>
      </c>
      <c r="D443" s="1" t="s">
        <v>14</v>
      </c>
      <c r="E443" s="1">
        <v>2018</v>
      </c>
      <c r="F443" s="1">
        <v>2074</v>
      </c>
      <c r="G443" s="1">
        <v>4011</v>
      </c>
      <c r="H443" s="1">
        <v>2514</v>
      </c>
    </row>
    <row r="444" spans="1:8">
      <c r="A444" s="1" t="s">
        <v>278</v>
      </c>
      <c r="B444" s="1" t="s">
        <v>204</v>
      </c>
      <c r="C444" s="1" t="s">
        <v>213</v>
      </c>
      <c r="D444" s="1" t="s">
        <v>13</v>
      </c>
      <c r="E444" s="1">
        <v>2018</v>
      </c>
      <c r="F444" s="1">
        <v>2628</v>
      </c>
      <c r="G444" s="1">
        <v>5152</v>
      </c>
      <c r="H444" s="1">
        <v>3186</v>
      </c>
    </row>
    <row r="445" spans="1:8">
      <c r="A445" s="1" t="s">
        <v>278</v>
      </c>
      <c r="B445" s="1" t="s">
        <v>204</v>
      </c>
      <c r="C445" s="1" t="s">
        <v>213</v>
      </c>
      <c r="D445" s="1" t="s">
        <v>11</v>
      </c>
      <c r="E445" s="1">
        <v>2018</v>
      </c>
      <c r="F445" s="1">
        <v>2112</v>
      </c>
      <c r="G445" s="1">
        <v>4125</v>
      </c>
      <c r="H445" s="1">
        <v>2560</v>
      </c>
    </row>
    <row r="446" spans="1:8">
      <c r="A446" s="1" t="s">
        <v>278</v>
      </c>
      <c r="B446" s="1" t="s">
        <v>204</v>
      </c>
      <c r="C446" s="1" t="s">
        <v>213</v>
      </c>
      <c r="D446" s="1" t="s">
        <v>10</v>
      </c>
      <c r="E446" s="1">
        <v>2018</v>
      </c>
      <c r="F446" s="1">
        <v>2092</v>
      </c>
      <c r="G446" s="1">
        <v>4101</v>
      </c>
      <c r="H446" s="1">
        <v>2536</v>
      </c>
    </row>
    <row r="447" spans="1:8">
      <c r="A447" s="1" t="s">
        <v>278</v>
      </c>
      <c r="B447" s="1" t="s">
        <v>204</v>
      </c>
      <c r="C447" s="1" t="s">
        <v>213</v>
      </c>
      <c r="D447" s="1" t="s">
        <v>9</v>
      </c>
      <c r="E447" s="1">
        <v>2018</v>
      </c>
      <c r="F447" s="1">
        <v>2230</v>
      </c>
      <c r="G447" s="1">
        <v>4344</v>
      </c>
      <c r="H447" s="1">
        <v>2703</v>
      </c>
    </row>
    <row r="448" spans="1:8">
      <c r="A448" s="1" t="s">
        <v>278</v>
      </c>
      <c r="B448" s="1" t="s">
        <v>204</v>
      </c>
      <c r="C448" s="1" t="s">
        <v>213</v>
      </c>
      <c r="D448" s="1" t="s">
        <v>8</v>
      </c>
      <c r="E448" s="1">
        <v>2018</v>
      </c>
      <c r="F448" s="1">
        <v>2984</v>
      </c>
      <c r="G448" s="1">
        <v>4446</v>
      </c>
      <c r="H448" s="1">
        <v>3617</v>
      </c>
    </row>
    <row r="449" spans="1:8">
      <c r="A449" s="1" t="s">
        <v>278</v>
      </c>
      <c r="B449" s="1" t="s">
        <v>204</v>
      </c>
      <c r="C449" s="1" t="s">
        <v>213</v>
      </c>
      <c r="D449" s="1" t="s">
        <v>7</v>
      </c>
      <c r="E449" s="1">
        <v>2018</v>
      </c>
      <c r="F449" s="1">
        <v>2742</v>
      </c>
      <c r="G449" s="1">
        <v>4094</v>
      </c>
      <c r="H449" s="1">
        <v>3324</v>
      </c>
    </row>
    <row r="450" spans="1:8">
      <c r="A450" s="1" t="s">
        <v>278</v>
      </c>
      <c r="B450" s="1" t="s">
        <v>204</v>
      </c>
      <c r="C450" s="1" t="s">
        <v>213</v>
      </c>
      <c r="D450" s="1" t="s">
        <v>6</v>
      </c>
      <c r="E450" s="1">
        <v>2018</v>
      </c>
      <c r="F450" s="1">
        <v>3051</v>
      </c>
      <c r="G450" s="1">
        <v>4604</v>
      </c>
      <c r="H450" s="1">
        <v>3698</v>
      </c>
    </row>
    <row r="451" spans="1:8">
      <c r="A451" s="1" t="s">
        <v>278</v>
      </c>
      <c r="B451" s="1" t="s">
        <v>204</v>
      </c>
      <c r="C451" s="1" t="s">
        <v>213</v>
      </c>
      <c r="D451" s="1" t="s">
        <v>5</v>
      </c>
      <c r="E451" s="1">
        <v>2018</v>
      </c>
      <c r="F451" s="1">
        <v>2398</v>
      </c>
      <c r="G451" s="1">
        <v>3599</v>
      </c>
      <c r="H451" s="1">
        <v>2906</v>
      </c>
    </row>
    <row r="452" spans="1:8">
      <c r="A452" s="1" t="s">
        <v>278</v>
      </c>
      <c r="B452" s="1" t="s">
        <v>204</v>
      </c>
      <c r="C452" s="1" t="s">
        <v>213</v>
      </c>
      <c r="D452" s="1" t="s">
        <v>4</v>
      </c>
      <c r="E452" s="1">
        <v>2018</v>
      </c>
      <c r="F452" s="1">
        <v>2247</v>
      </c>
      <c r="G452" s="1">
        <v>3344</v>
      </c>
      <c r="H452" s="1">
        <v>2723</v>
      </c>
    </row>
    <row r="453" spans="1:8">
      <c r="A453" s="1" t="s">
        <v>278</v>
      </c>
      <c r="B453" s="1" t="s">
        <v>203</v>
      </c>
      <c r="C453" s="1" t="s">
        <v>213</v>
      </c>
      <c r="D453" s="1" t="s">
        <v>8</v>
      </c>
      <c r="E453" s="1">
        <v>2018</v>
      </c>
      <c r="F453" s="1">
        <v>1394</v>
      </c>
      <c r="G453" s="1">
        <v>4902</v>
      </c>
      <c r="H453" s="1">
        <v>1692</v>
      </c>
    </row>
    <row r="454" spans="1:8">
      <c r="A454" s="1" t="s">
        <v>278</v>
      </c>
      <c r="B454" s="1" t="s">
        <v>203</v>
      </c>
      <c r="C454" s="1" t="s">
        <v>213</v>
      </c>
      <c r="D454" s="1" t="s">
        <v>7</v>
      </c>
      <c r="E454" s="1">
        <v>2018</v>
      </c>
      <c r="F454" s="1">
        <v>1301</v>
      </c>
      <c r="G454" s="1">
        <v>4525</v>
      </c>
      <c r="H454" s="1">
        <v>1580</v>
      </c>
    </row>
    <row r="455" spans="1:8">
      <c r="A455" s="1" t="s">
        <v>278</v>
      </c>
      <c r="B455" s="1" t="s">
        <v>203</v>
      </c>
      <c r="C455" s="1" t="s">
        <v>213</v>
      </c>
      <c r="D455" s="1" t="s">
        <v>6</v>
      </c>
      <c r="E455" s="1">
        <v>2018</v>
      </c>
      <c r="F455" s="1">
        <v>1314</v>
      </c>
      <c r="G455" s="1">
        <v>4560</v>
      </c>
      <c r="H455" s="1">
        <v>1595</v>
      </c>
    </row>
    <row r="456" spans="1:8">
      <c r="A456" s="1" t="s">
        <v>278</v>
      </c>
      <c r="B456" s="1" t="s">
        <v>203</v>
      </c>
      <c r="C456" s="1" t="s">
        <v>213</v>
      </c>
      <c r="D456" s="1" t="s">
        <v>5</v>
      </c>
      <c r="E456" s="1">
        <v>2018</v>
      </c>
      <c r="F456" s="1">
        <v>1424</v>
      </c>
      <c r="G456" s="1">
        <v>5027</v>
      </c>
      <c r="H456" s="1">
        <v>1728</v>
      </c>
    </row>
    <row r="457" spans="1:8">
      <c r="A457" s="1" t="s">
        <v>278</v>
      </c>
      <c r="B457" s="1" t="s">
        <v>203</v>
      </c>
      <c r="C457" s="1" t="s">
        <v>213</v>
      </c>
      <c r="D457" s="1" t="s">
        <v>4</v>
      </c>
      <c r="E457" s="1">
        <v>2018</v>
      </c>
      <c r="F457" s="1">
        <v>1265</v>
      </c>
      <c r="G457" s="1">
        <v>4393</v>
      </c>
      <c r="H457" s="1">
        <v>1536</v>
      </c>
    </row>
    <row r="458" spans="1:8">
      <c r="A458" s="1" t="s">
        <v>278</v>
      </c>
      <c r="B458" s="1" t="s">
        <v>205</v>
      </c>
      <c r="C458" s="1" t="s">
        <v>213</v>
      </c>
      <c r="D458" s="1" t="s">
        <v>8</v>
      </c>
      <c r="E458" s="1">
        <v>2018</v>
      </c>
      <c r="F458" s="1">
        <v>809</v>
      </c>
      <c r="G458" s="1">
        <v>3328</v>
      </c>
      <c r="H458" s="1">
        <v>1157</v>
      </c>
    </row>
    <row r="459" spans="1:8">
      <c r="A459" s="1" t="s">
        <v>278</v>
      </c>
      <c r="B459" s="1" t="s">
        <v>205</v>
      </c>
      <c r="C459" s="1" t="s">
        <v>213</v>
      </c>
      <c r="D459" s="1" t="s">
        <v>7</v>
      </c>
      <c r="E459" s="1">
        <v>2018</v>
      </c>
      <c r="F459" s="1">
        <v>880</v>
      </c>
      <c r="G459" s="1">
        <v>3615</v>
      </c>
      <c r="H459" s="1">
        <v>1259</v>
      </c>
    </row>
    <row r="460" spans="1:8">
      <c r="A460" s="1" t="s">
        <v>278</v>
      </c>
      <c r="B460" s="1" t="s">
        <v>205</v>
      </c>
      <c r="C460" s="1" t="s">
        <v>213</v>
      </c>
      <c r="D460" s="1" t="s">
        <v>6</v>
      </c>
      <c r="E460" s="1">
        <v>2018</v>
      </c>
      <c r="F460" s="1">
        <v>967</v>
      </c>
      <c r="G460" s="1">
        <v>3938</v>
      </c>
      <c r="H460" s="1">
        <v>1384</v>
      </c>
    </row>
    <row r="461" spans="1:8">
      <c r="A461" s="1" t="s">
        <v>278</v>
      </c>
      <c r="B461" s="1" t="s">
        <v>205</v>
      </c>
      <c r="C461" s="1" t="s">
        <v>213</v>
      </c>
      <c r="D461" s="1" t="s">
        <v>5</v>
      </c>
      <c r="E461" s="1">
        <v>2018</v>
      </c>
      <c r="F461" s="1">
        <v>797</v>
      </c>
      <c r="G461" s="1">
        <v>3256</v>
      </c>
      <c r="H461" s="1">
        <v>1141</v>
      </c>
    </row>
    <row r="462" spans="1:8">
      <c r="A462" s="1" t="s">
        <v>278</v>
      </c>
      <c r="B462" s="1" t="s">
        <v>205</v>
      </c>
      <c r="C462" s="1" t="s">
        <v>213</v>
      </c>
      <c r="D462" s="1" t="s">
        <v>4</v>
      </c>
      <c r="E462" s="1">
        <v>2018</v>
      </c>
      <c r="F462" s="1">
        <v>975</v>
      </c>
      <c r="G462" s="1">
        <v>3999</v>
      </c>
      <c r="H462" s="1">
        <v>1395</v>
      </c>
    </row>
    <row r="463" spans="1:8">
      <c r="A463" s="1" t="s">
        <v>278</v>
      </c>
      <c r="B463" s="1" t="s">
        <v>207</v>
      </c>
      <c r="C463" s="1" t="s">
        <v>279</v>
      </c>
      <c r="D463" s="1" t="s">
        <v>18</v>
      </c>
      <c r="E463" s="1">
        <v>2018</v>
      </c>
      <c r="F463" s="1">
        <v>299</v>
      </c>
      <c r="G463" s="1">
        <v>446</v>
      </c>
      <c r="H463" s="1">
        <v>174</v>
      </c>
    </row>
    <row r="464" spans="1:8">
      <c r="A464" s="1" t="s">
        <v>278</v>
      </c>
      <c r="B464" s="1" t="s">
        <v>207</v>
      </c>
      <c r="C464" s="1" t="s">
        <v>279</v>
      </c>
      <c r="D464" s="1" t="s">
        <v>16</v>
      </c>
      <c r="E464" s="1">
        <v>2018</v>
      </c>
      <c r="F464" s="1">
        <v>307</v>
      </c>
      <c r="G464" s="1">
        <v>461</v>
      </c>
      <c r="H464" s="1">
        <v>179</v>
      </c>
    </row>
    <row r="465" spans="1:8">
      <c r="A465" s="1" t="s">
        <v>278</v>
      </c>
      <c r="B465" s="1" t="s">
        <v>207</v>
      </c>
      <c r="C465" s="1" t="s">
        <v>279</v>
      </c>
      <c r="D465" s="1" t="s">
        <v>14</v>
      </c>
      <c r="E465" s="1">
        <v>2018</v>
      </c>
      <c r="F465" s="1">
        <v>431</v>
      </c>
      <c r="G465" s="1">
        <v>646</v>
      </c>
      <c r="H465" s="1">
        <v>251</v>
      </c>
    </row>
    <row r="466" spans="1:8">
      <c r="A466" s="1" t="s">
        <v>278</v>
      </c>
      <c r="B466" s="1" t="s">
        <v>207</v>
      </c>
      <c r="C466" s="1" t="s">
        <v>279</v>
      </c>
      <c r="D466" s="1" t="s">
        <v>13</v>
      </c>
      <c r="E466" s="1">
        <v>2018</v>
      </c>
      <c r="F466" s="1">
        <v>471</v>
      </c>
      <c r="G466" s="1">
        <v>704</v>
      </c>
      <c r="H466" s="1">
        <v>274</v>
      </c>
    </row>
    <row r="467" spans="1:8">
      <c r="A467" s="1" t="s">
        <v>278</v>
      </c>
      <c r="B467" s="1" t="s">
        <v>207</v>
      </c>
      <c r="C467" s="1" t="s">
        <v>279</v>
      </c>
      <c r="D467" s="1" t="s">
        <v>11</v>
      </c>
      <c r="E467" s="1">
        <v>2018</v>
      </c>
      <c r="F467" s="1">
        <v>412</v>
      </c>
      <c r="G467" s="1">
        <v>621</v>
      </c>
      <c r="H467" s="1">
        <v>240</v>
      </c>
    </row>
    <row r="468" spans="1:8">
      <c r="A468" s="1" t="s">
        <v>278</v>
      </c>
      <c r="B468" s="1" t="s">
        <v>207</v>
      </c>
      <c r="C468" s="1" t="s">
        <v>279</v>
      </c>
      <c r="D468" s="1" t="s">
        <v>10</v>
      </c>
      <c r="E468" s="1">
        <v>2018</v>
      </c>
      <c r="F468" s="1">
        <v>401</v>
      </c>
      <c r="G468" s="1">
        <v>605</v>
      </c>
      <c r="H468" s="1">
        <v>233</v>
      </c>
    </row>
    <row r="469" spans="1:8">
      <c r="A469" s="1" t="s">
        <v>278</v>
      </c>
      <c r="B469" s="1" t="s">
        <v>207</v>
      </c>
      <c r="C469" s="1" t="s">
        <v>279</v>
      </c>
      <c r="D469" s="1" t="s">
        <v>9</v>
      </c>
      <c r="E469" s="1">
        <v>2018</v>
      </c>
      <c r="F469" s="1">
        <v>454</v>
      </c>
      <c r="G469" s="1">
        <v>408</v>
      </c>
      <c r="H469" s="1">
        <v>264</v>
      </c>
    </row>
    <row r="470" spans="1:8">
      <c r="A470" s="1" t="s">
        <v>278</v>
      </c>
      <c r="B470" s="1" t="s">
        <v>207</v>
      </c>
      <c r="C470" s="1" t="s">
        <v>279</v>
      </c>
      <c r="D470" s="1" t="s">
        <v>8</v>
      </c>
      <c r="E470" s="1">
        <v>2018</v>
      </c>
      <c r="F470" s="1">
        <v>440</v>
      </c>
      <c r="G470" s="1">
        <v>396</v>
      </c>
      <c r="H470" s="1">
        <v>256</v>
      </c>
    </row>
    <row r="471" spans="1:8">
      <c r="A471" s="1" t="s">
        <v>278</v>
      </c>
      <c r="B471" s="1" t="s">
        <v>207</v>
      </c>
      <c r="C471" s="1" t="s">
        <v>279</v>
      </c>
      <c r="D471" s="1" t="s">
        <v>7</v>
      </c>
      <c r="E471" s="1">
        <v>2018</v>
      </c>
      <c r="F471" s="1">
        <v>507</v>
      </c>
      <c r="G471" s="1">
        <v>459</v>
      </c>
      <c r="H471" s="1">
        <v>295</v>
      </c>
    </row>
    <row r="472" spans="1:8">
      <c r="A472" s="1" t="s">
        <v>278</v>
      </c>
      <c r="B472" s="1" t="s">
        <v>207</v>
      </c>
      <c r="C472" s="1" t="s">
        <v>279</v>
      </c>
      <c r="D472" s="1" t="s">
        <v>6</v>
      </c>
      <c r="E472" s="1">
        <v>2018</v>
      </c>
      <c r="F472" s="1">
        <v>448</v>
      </c>
      <c r="G472" s="1">
        <v>404</v>
      </c>
      <c r="H472" s="1">
        <v>260</v>
      </c>
    </row>
    <row r="473" spans="1:8">
      <c r="A473" s="1" t="s">
        <v>278</v>
      </c>
      <c r="B473" s="1" t="s">
        <v>207</v>
      </c>
      <c r="C473" s="1" t="s">
        <v>279</v>
      </c>
      <c r="D473" s="1" t="s">
        <v>5</v>
      </c>
      <c r="E473" s="1">
        <v>2018</v>
      </c>
      <c r="F473" s="1">
        <v>409</v>
      </c>
      <c r="G473" s="1">
        <v>364</v>
      </c>
      <c r="H473" s="1">
        <v>238</v>
      </c>
    </row>
    <row r="474" spans="1:8">
      <c r="A474" s="1" t="s">
        <v>278</v>
      </c>
      <c r="B474" s="1" t="s">
        <v>207</v>
      </c>
      <c r="C474" s="1" t="s">
        <v>279</v>
      </c>
      <c r="D474" s="1" t="s">
        <v>4</v>
      </c>
      <c r="E474" s="1">
        <v>2018</v>
      </c>
      <c r="F474" s="1">
        <v>603</v>
      </c>
      <c r="G474" s="1">
        <v>420</v>
      </c>
      <c r="H474" s="1">
        <v>351</v>
      </c>
    </row>
    <row r="475" spans="1:8">
      <c r="A475" s="1" t="s">
        <v>278</v>
      </c>
      <c r="B475" s="1" t="s">
        <v>206</v>
      </c>
      <c r="C475" s="1" t="s">
        <v>279</v>
      </c>
      <c r="D475" s="1" t="s">
        <v>18</v>
      </c>
      <c r="E475" s="1">
        <v>2018</v>
      </c>
      <c r="F475" s="1">
        <v>180</v>
      </c>
      <c r="G475" s="1">
        <v>319</v>
      </c>
      <c r="H475" s="1">
        <v>0</v>
      </c>
    </row>
    <row r="476" spans="1:8">
      <c r="A476" s="1" t="s">
        <v>278</v>
      </c>
      <c r="B476" s="1" t="s">
        <v>206</v>
      </c>
      <c r="C476" s="1" t="s">
        <v>279</v>
      </c>
      <c r="D476" s="1" t="s">
        <v>16</v>
      </c>
      <c r="E476" s="1">
        <v>2018</v>
      </c>
      <c r="F476" s="1">
        <v>259</v>
      </c>
      <c r="G476" s="1">
        <v>455</v>
      </c>
      <c r="H476" s="1">
        <v>0</v>
      </c>
    </row>
    <row r="477" spans="1:8">
      <c r="A477" s="1" t="s">
        <v>278</v>
      </c>
      <c r="B477" s="1" t="s">
        <v>206</v>
      </c>
      <c r="C477" s="1" t="s">
        <v>279</v>
      </c>
      <c r="D477" s="1" t="s">
        <v>14</v>
      </c>
      <c r="E477" s="1">
        <v>2018</v>
      </c>
      <c r="F477" s="1">
        <v>328</v>
      </c>
      <c r="G477" s="1">
        <v>576</v>
      </c>
      <c r="H477" s="1">
        <v>0</v>
      </c>
    </row>
    <row r="478" spans="1:8">
      <c r="A478" s="1" t="s">
        <v>278</v>
      </c>
      <c r="B478" s="1" t="s">
        <v>206</v>
      </c>
      <c r="C478" s="1" t="s">
        <v>279</v>
      </c>
      <c r="D478" s="1" t="s">
        <v>13</v>
      </c>
      <c r="E478" s="1">
        <v>2018</v>
      </c>
      <c r="F478" s="1">
        <v>294</v>
      </c>
      <c r="G478" s="1">
        <v>516</v>
      </c>
      <c r="H478" s="1">
        <v>0</v>
      </c>
    </row>
    <row r="479" spans="1:8">
      <c r="A479" s="1" t="s">
        <v>278</v>
      </c>
      <c r="B479" s="1" t="s">
        <v>206</v>
      </c>
      <c r="C479" s="1" t="s">
        <v>279</v>
      </c>
      <c r="D479" s="1" t="s">
        <v>11</v>
      </c>
      <c r="E479" s="1">
        <v>2018</v>
      </c>
      <c r="F479" s="1">
        <v>257</v>
      </c>
      <c r="G479" s="1">
        <v>448</v>
      </c>
      <c r="H479" s="1">
        <v>0</v>
      </c>
    </row>
    <row r="480" spans="1:8">
      <c r="A480" s="1" t="s">
        <v>278</v>
      </c>
      <c r="B480" s="1" t="s">
        <v>206</v>
      </c>
      <c r="C480" s="1" t="s">
        <v>279</v>
      </c>
      <c r="D480" s="1" t="s">
        <v>10</v>
      </c>
      <c r="E480" s="1">
        <v>2018</v>
      </c>
      <c r="F480" s="1">
        <v>239</v>
      </c>
      <c r="G480" s="1">
        <v>415</v>
      </c>
      <c r="H480" s="1">
        <v>0</v>
      </c>
    </row>
    <row r="481" spans="1:8">
      <c r="A481" s="1" t="s">
        <v>278</v>
      </c>
      <c r="B481" s="1" t="s">
        <v>206</v>
      </c>
      <c r="C481" s="1" t="s">
        <v>279</v>
      </c>
      <c r="D481" s="1" t="s">
        <v>9</v>
      </c>
      <c r="E481" s="1">
        <v>2018</v>
      </c>
      <c r="F481" s="1">
        <v>427</v>
      </c>
      <c r="G481" s="1">
        <v>508</v>
      </c>
      <c r="H481" s="1">
        <v>257</v>
      </c>
    </row>
    <row r="482" spans="1:8">
      <c r="A482" s="1" t="s">
        <v>278</v>
      </c>
      <c r="B482" s="1" t="s">
        <v>206</v>
      </c>
      <c r="C482" s="1" t="s">
        <v>279</v>
      </c>
      <c r="D482" s="1" t="s">
        <v>8</v>
      </c>
      <c r="E482" s="1">
        <v>2018</v>
      </c>
      <c r="F482" s="1">
        <v>460</v>
      </c>
      <c r="G482" s="1">
        <v>547</v>
      </c>
      <c r="H482" s="1">
        <v>277</v>
      </c>
    </row>
    <row r="483" spans="1:8">
      <c r="A483" s="1" t="s">
        <v>278</v>
      </c>
      <c r="B483" s="1" t="s">
        <v>206</v>
      </c>
      <c r="C483" s="1" t="s">
        <v>279</v>
      </c>
      <c r="D483" s="1" t="s">
        <v>7</v>
      </c>
      <c r="E483" s="1">
        <v>2018</v>
      </c>
      <c r="F483" s="1">
        <v>402</v>
      </c>
      <c r="G483" s="1">
        <v>478</v>
      </c>
      <c r="H483" s="1">
        <v>242</v>
      </c>
    </row>
    <row r="484" spans="1:8">
      <c r="A484" s="1" t="s">
        <v>278</v>
      </c>
      <c r="B484" s="1" t="s">
        <v>206</v>
      </c>
      <c r="C484" s="1" t="s">
        <v>279</v>
      </c>
      <c r="D484" s="1" t="s">
        <v>6</v>
      </c>
      <c r="E484" s="1">
        <v>2018</v>
      </c>
      <c r="F484" s="1">
        <v>328</v>
      </c>
      <c r="G484" s="1">
        <v>391</v>
      </c>
      <c r="H484" s="1">
        <v>198</v>
      </c>
    </row>
    <row r="485" spans="1:8">
      <c r="A485" s="1" t="s">
        <v>278</v>
      </c>
      <c r="B485" s="1" t="s">
        <v>206</v>
      </c>
      <c r="C485" s="1" t="s">
        <v>279</v>
      </c>
      <c r="D485" s="1" t="s">
        <v>5</v>
      </c>
      <c r="E485" s="1">
        <v>2018</v>
      </c>
      <c r="F485" s="1">
        <v>361</v>
      </c>
      <c r="G485" s="1">
        <v>430</v>
      </c>
      <c r="H485" s="1">
        <v>217</v>
      </c>
    </row>
    <row r="486" spans="1:8">
      <c r="A486" s="1" t="s">
        <v>278</v>
      </c>
      <c r="B486" s="1" t="s">
        <v>206</v>
      </c>
      <c r="C486" s="1" t="s">
        <v>279</v>
      </c>
      <c r="D486" s="1" t="s">
        <v>4</v>
      </c>
      <c r="E486" s="1">
        <v>2018</v>
      </c>
      <c r="F486" s="1">
        <v>433</v>
      </c>
      <c r="G486" s="1">
        <v>347</v>
      </c>
      <c r="H486" s="1">
        <v>260</v>
      </c>
    </row>
    <row r="487" spans="1:8">
      <c r="A487" s="1" t="s">
        <v>278</v>
      </c>
      <c r="B487" s="1" t="s">
        <v>204</v>
      </c>
      <c r="C487" s="1" t="s">
        <v>279</v>
      </c>
      <c r="D487" s="1" t="s">
        <v>18</v>
      </c>
      <c r="E487" s="1">
        <v>2018</v>
      </c>
      <c r="F487" s="1">
        <v>534</v>
      </c>
      <c r="G487" s="1">
        <v>1044</v>
      </c>
      <c r="H487" s="1">
        <v>647</v>
      </c>
    </row>
    <row r="488" spans="1:8">
      <c r="A488" s="1" t="s">
        <v>278</v>
      </c>
      <c r="B488" s="1" t="s">
        <v>204</v>
      </c>
      <c r="C488" s="1" t="s">
        <v>279</v>
      </c>
      <c r="D488" s="1" t="s">
        <v>16</v>
      </c>
      <c r="E488" s="1">
        <v>2018</v>
      </c>
      <c r="F488" s="1">
        <v>516</v>
      </c>
      <c r="G488" s="1">
        <v>998</v>
      </c>
      <c r="H488" s="1">
        <v>625</v>
      </c>
    </row>
    <row r="489" spans="1:8">
      <c r="A489" s="1" t="s">
        <v>278</v>
      </c>
      <c r="B489" s="1" t="s">
        <v>204</v>
      </c>
      <c r="C489" s="1" t="s">
        <v>279</v>
      </c>
      <c r="D489" s="1" t="s">
        <v>14</v>
      </c>
      <c r="E489" s="1">
        <v>2018</v>
      </c>
      <c r="F489" s="1">
        <v>450</v>
      </c>
      <c r="G489" s="1">
        <v>870</v>
      </c>
      <c r="H489" s="1">
        <v>546</v>
      </c>
    </row>
    <row r="490" spans="1:8">
      <c r="A490" s="1" t="s">
        <v>278</v>
      </c>
      <c r="B490" s="1" t="s">
        <v>204</v>
      </c>
      <c r="C490" s="1" t="s">
        <v>279</v>
      </c>
      <c r="D490" s="1" t="s">
        <v>13</v>
      </c>
      <c r="E490" s="1">
        <v>2018</v>
      </c>
      <c r="F490" s="1">
        <v>521</v>
      </c>
      <c r="G490" s="1">
        <v>1008</v>
      </c>
      <c r="H490" s="1">
        <v>631</v>
      </c>
    </row>
    <row r="491" spans="1:8">
      <c r="A491" s="1" t="s">
        <v>278</v>
      </c>
      <c r="B491" s="1" t="s">
        <v>204</v>
      </c>
      <c r="C491" s="1" t="s">
        <v>279</v>
      </c>
      <c r="D491" s="1" t="s">
        <v>11</v>
      </c>
      <c r="E491" s="1">
        <v>2018</v>
      </c>
      <c r="F491" s="1">
        <v>441</v>
      </c>
      <c r="G491" s="1">
        <v>868</v>
      </c>
      <c r="H491" s="1">
        <v>535</v>
      </c>
    </row>
    <row r="492" spans="1:8">
      <c r="A492" s="1" t="s">
        <v>278</v>
      </c>
      <c r="B492" s="1" t="s">
        <v>204</v>
      </c>
      <c r="C492" s="1" t="s">
        <v>279</v>
      </c>
      <c r="D492" s="1" t="s">
        <v>10</v>
      </c>
      <c r="E492" s="1">
        <v>2018</v>
      </c>
      <c r="F492" s="1">
        <v>430</v>
      </c>
      <c r="G492" s="1">
        <v>837</v>
      </c>
      <c r="H492" s="1">
        <v>521</v>
      </c>
    </row>
    <row r="493" spans="1:8">
      <c r="A493" s="1" t="s">
        <v>278</v>
      </c>
      <c r="B493" s="1" t="s">
        <v>204</v>
      </c>
      <c r="C493" s="1" t="s">
        <v>279</v>
      </c>
      <c r="D493" s="1" t="s">
        <v>9</v>
      </c>
      <c r="E493" s="1">
        <v>2018</v>
      </c>
      <c r="F493" s="1">
        <v>403</v>
      </c>
      <c r="G493" s="1">
        <v>784</v>
      </c>
      <c r="H493" s="1">
        <v>489</v>
      </c>
    </row>
    <row r="494" spans="1:8">
      <c r="A494" s="1" t="s">
        <v>278</v>
      </c>
      <c r="B494" s="1" t="s">
        <v>204</v>
      </c>
      <c r="C494" s="1" t="s">
        <v>279</v>
      </c>
      <c r="D494" s="1" t="s">
        <v>8</v>
      </c>
      <c r="E494" s="1">
        <v>2018</v>
      </c>
      <c r="F494" s="1">
        <v>555</v>
      </c>
      <c r="G494" s="1">
        <v>827</v>
      </c>
      <c r="H494" s="1">
        <v>673</v>
      </c>
    </row>
    <row r="495" spans="1:8">
      <c r="A495" s="1" t="s">
        <v>278</v>
      </c>
      <c r="B495" s="1" t="s">
        <v>204</v>
      </c>
      <c r="C495" s="1" t="s">
        <v>279</v>
      </c>
      <c r="D495" s="1" t="s">
        <v>7</v>
      </c>
      <c r="E495" s="1">
        <v>2018</v>
      </c>
      <c r="F495" s="1">
        <v>600</v>
      </c>
      <c r="G495" s="1">
        <v>903</v>
      </c>
      <c r="H495" s="1">
        <v>727</v>
      </c>
    </row>
    <row r="496" spans="1:8">
      <c r="A496" s="1" t="s">
        <v>278</v>
      </c>
      <c r="B496" s="1" t="s">
        <v>204</v>
      </c>
      <c r="C496" s="1" t="s">
        <v>279</v>
      </c>
      <c r="D496" s="1" t="s">
        <v>6</v>
      </c>
      <c r="E496" s="1">
        <v>2018</v>
      </c>
      <c r="F496" s="1">
        <v>535</v>
      </c>
      <c r="G496" s="1">
        <v>801</v>
      </c>
      <c r="H496" s="1">
        <v>648</v>
      </c>
    </row>
    <row r="497" spans="1:8">
      <c r="A497" s="1" t="s">
        <v>278</v>
      </c>
      <c r="B497" s="1" t="s">
        <v>204</v>
      </c>
      <c r="C497" s="1" t="s">
        <v>279</v>
      </c>
      <c r="D497" s="1" t="s">
        <v>5</v>
      </c>
      <c r="E497" s="1">
        <v>2018</v>
      </c>
      <c r="F497" s="1">
        <v>486</v>
      </c>
      <c r="G497" s="1">
        <v>731</v>
      </c>
      <c r="H497" s="1">
        <v>589</v>
      </c>
    </row>
    <row r="498" spans="1:8">
      <c r="A498" s="1" t="s">
        <v>278</v>
      </c>
      <c r="B498" s="1" t="s">
        <v>204</v>
      </c>
      <c r="C498" s="1" t="s">
        <v>279</v>
      </c>
      <c r="D498" s="1" t="s">
        <v>4</v>
      </c>
      <c r="E498" s="1">
        <v>2018</v>
      </c>
      <c r="F498" s="1">
        <v>416</v>
      </c>
      <c r="G498" s="1">
        <v>624</v>
      </c>
      <c r="H498" s="1">
        <v>504</v>
      </c>
    </row>
    <row r="499" spans="1:8">
      <c r="A499" s="1" t="s">
        <v>278</v>
      </c>
      <c r="B499" s="1" t="s">
        <v>203</v>
      </c>
      <c r="C499" s="1" t="s">
        <v>279</v>
      </c>
      <c r="D499" s="1" t="s">
        <v>8</v>
      </c>
      <c r="E499" s="1">
        <v>2018</v>
      </c>
      <c r="F499" s="1">
        <v>249</v>
      </c>
      <c r="G499" s="1">
        <v>871</v>
      </c>
      <c r="H499" s="1">
        <v>303</v>
      </c>
    </row>
    <row r="500" spans="1:8">
      <c r="A500" s="1" t="s">
        <v>278</v>
      </c>
      <c r="B500" s="1" t="s">
        <v>203</v>
      </c>
      <c r="C500" s="1" t="s">
        <v>279</v>
      </c>
      <c r="D500" s="1" t="s">
        <v>7</v>
      </c>
      <c r="E500" s="1">
        <v>2018</v>
      </c>
      <c r="F500" s="1">
        <v>298</v>
      </c>
      <c r="G500" s="1">
        <v>1048</v>
      </c>
      <c r="H500" s="1">
        <v>361</v>
      </c>
    </row>
    <row r="501" spans="1:8">
      <c r="A501" s="1" t="s">
        <v>278</v>
      </c>
      <c r="B501" s="1" t="s">
        <v>203</v>
      </c>
      <c r="C501" s="1" t="s">
        <v>279</v>
      </c>
      <c r="D501" s="1" t="s">
        <v>6</v>
      </c>
      <c r="E501" s="1">
        <v>2018</v>
      </c>
      <c r="F501" s="1">
        <v>281</v>
      </c>
      <c r="G501" s="1">
        <v>989</v>
      </c>
      <c r="H501" s="1">
        <v>341</v>
      </c>
    </row>
    <row r="502" spans="1:8">
      <c r="A502" s="1" t="s">
        <v>278</v>
      </c>
      <c r="B502" s="1" t="s">
        <v>203</v>
      </c>
      <c r="C502" s="1" t="s">
        <v>279</v>
      </c>
      <c r="D502" s="1" t="s">
        <v>5</v>
      </c>
      <c r="E502" s="1">
        <v>2018</v>
      </c>
      <c r="F502" s="1">
        <v>280</v>
      </c>
      <c r="G502" s="1">
        <v>978</v>
      </c>
      <c r="H502" s="1">
        <v>340</v>
      </c>
    </row>
    <row r="503" spans="1:8">
      <c r="A503" s="1" t="s">
        <v>278</v>
      </c>
      <c r="B503" s="1" t="s">
        <v>203</v>
      </c>
      <c r="C503" s="1" t="s">
        <v>279</v>
      </c>
      <c r="D503" s="1" t="s">
        <v>4</v>
      </c>
      <c r="E503" s="1">
        <v>2018</v>
      </c>
      <c r="F503" s="1">
        <v>261</v>
      </c>
      <c r="G503" s="1">
        <v>912</v>
      </c>
      <c r="H503" s="1">
        <v>317</v>
      </c>
    </row>
    <row r="504" spans="1:8">
      <c r="A504" s="1" t="s">
        <v>278</v>
      </c>
      <c r="B504" s="1" t="s">
        <v>205</v>
      </c>
      <c r="C504" s="1" t="s">
        <v>279</v>
      </c>
      <c r="D504" s="1" t="s">
        <v>8</v>
      </c>
      <c r="E504" s="1">
        <v>2018</v>
      </c>
      <c r="F504" s="1">
        <v>157</v>
      </c>
      <c r="G504" s="1">
        <v>648</v>
      </c>
      <c r="H504" s="1">
        <v>225</v>
      </c>
    </row>
    <row r="505" spans="1:8">
      <c r="A505" s="1" t="s">
        <v>278</v>
      </c>
      <c r="B505" s="1" t="s">
        <v>205</v>
      </c>
      <c r="C505" s="1" t="s">
        <v>279</v>
      </c>
      <c r="D505" s="1" t="s">
        <v>7</v>
      </c>
      <c r="E505" s="1">
        <v>2018</v>
      </c>
      <c r="F505" s="1">
        <v>190</v>
      </c>
      <c r="G505" s="1">
        <v>784</v>
      </c>
      <c r="H505" s="1">
        <v>272</v>
      </c>
    </row>
    <row r="506" spans="1:8">
      <c r="A506" s="1" t="s">
        <v>278</v>
      </c>
      <c r="B506" s="1" t="s">
        <v>205</v>
      </c>
      <c r="C506" s="1" t="s">
        <v>279</v>
      </c>
      <c r="D506" s="1" t="s">
        <v>6</v>
      </c>
      <c r="E506" s="1">
        <v>2018</v>
      </c>
      <c r="F506" s="1">
        <v>174</v>
      </c>
      <c r="G506" s="1">
        <v>712</v>
      </c>
      <c r="H506" s="1">
        <v>249</v>
      </c>
    </row>
    <row r="507" spans="1:8">
      <c r="A507" s="1" t="s">
        <v>278</v>
      </c>
      <c r="B507" s="1" t="s">
        <v>205</v>
      </c>
      <c r="C507" s="1" t="s">
        <v>279</v>
      </c>
      <c r="D507" s="1" t="s">
        <v>5</v>
      </c>
      <c r="E507" s="1">
        <v>2018</v>
      </c>
      <c r="F507" s="1">
        <v>176</v>
      </c>
      <c r="G507" s="1">
        <v>727</v>
      </c>
      <c r="H507" s="1">
        <v>252</v>
      </c>
    </row>
    <row r="508" spans="1:8">
      <c r="A508" s="1" t="s">
        <v>278</v>
      </c>
      <c r="B508" s="1" t="s">
        <v>205</v>
      </c>
      <c r="C508" s="1" t="s">
        <v>279</v>
      </c>
      <c r="D508" s="1" t="s">
        <v>4</v>
      </c>
      <c r="E508" s="1">
        <v>2018</v>
      </c>
      <c r="F508" s="1">
        <v>190</v>
      </c>
      <c r="G508" s="1">
        <v>776</v>
      </c>
      <c r="H508" s="1">
        <v>272</v>
      </c>
    </row>
    <row r="509" spans="1:8">
      <c r="A509" s="1" t="s">
        <v>278</v>
      </c>
      <c r="B509" s="1" t="s">
        <v>207</v>
      </c>
      <c r="C509" s="1" t="s">
        <v>212</v>
      </c>
      <c r="D509" s="1" t="s">
        <v>18</v>
      </c>
      <c r="E509" s="1">
        <v>2018</v>
      </c>
      <c r="F509" s="1">
        <v>431</v>
      </c>
      <c r="G509" s="1">
        <v>652</v>
      </c>
      <c r="H509" s="1">
        <v>251</v>
      </c>
    </row>
    <row r="510" spans="1:8">
      <c r="A510" s="1" t="s">
        <v>278</v>
      </c>
      <c r="B510" s="1" t="s">
        <v>207</v>
      </c>
      <c r="C510" s="1" t="s">
        <v>212</v>
      </c>
      <c r="D510" s="1" t="s">
        <v>16</v>
      </c>
      <c r="E510" s="1">
        <v>2018</v>
      </c>
      <c r="F510" s="1">
        <v>491</v>
      </c>
      <c r="G510" s="1">
        <v>735</v>
      </c>
      <c r="H510" s="1">
        <v>286</v>
      </c>
    </row>
    <row r="511" spans="1:8">
      <c r="A511" s="1" t="s">
        <v>278</v>
      </c>
      <c r="B511" s="1" t="s">
        <v>207</v>
      </c>
      <c r="C511" s="1" t="s">
        <v>212</v>
      </c>
      <c r="D511" s="1" t="s">
        <v>14</v>
      </c>
      <c r="E511" s="1">
        <v>2018</v>
      </c>
      <c r="F511" s="1">
        <v>670</v>
      </c>
      <c r="G511" s="1">
        <v>1012</v>
      </c>
      <c r="H511" s="1">
        <v>390</v>
      </c>
    </row>
    <row r="512" spans="1:8">
      <c r="A512" s="1" t="s">
        <v>278</v>
      </c>
      <c r="B512" s="1" t="s">
        <v>207</v>
      </c>
      <c r="C512" s="1" t="s">
        <v>212</v>
      </c>
      <c r="D512" s="1" t="s">
        <v>13</v>
      </c>
      <c r="E512" s="1">
        <v>2018</v>
      </c>
      <c r="F512" s="1">
        <v>748</v>
      </c>
      <c r="G512" s="1">
        <v>1117</v>
      </c>
      <c r="H512" s="1">
        <v>435</v>
      </c>
    </row>
    <row r="513" spans="1:8">
      <c r="A513" s="1" t="s">
        <v>278</v>
      </c>
      <c r="B513" s="1" t="s">
        <v>207</v>
      </c>
      <c r="C513" s="1" t="s">
        <v>212</v>
      </c>
      <c r="D513" s="1" t="s">
        <v>11</v>
      </c>
      <c r="E513" s="1">
        <v>2018</v>
      </c>
      <c r="F513" s="1">
        <v>615</v>
      </c>
      <c r="G513" s="1">
        <v>929</v>
      </c>
      <c r="H513" s="1">
        <v>358</v>
      </c>
    </row>
    <row r="514" spans="1:8">
      <c r="A514" s="1" t="s">
        <v>278</v>
      </c>
      <c r="B514" s="1" t="s">
        <v>207</v>
      </c>
      <c r="C514" s="1" t="s">
        <v>212</v>
      </c>
      <c r="D514" s="1" t="s">
        <v>10</v>
      </c>
      <c r="E514" s="1">
        <v>2018</v>
      </c>
      <c r="F514" s="1">
        <v>584</v>
      </c>
      <c r="G514" s="1">
        <v>875</v>
      </c>
      <c r="H514" s="1">
        <v>340</v>
      </c>
    </row>
    <row r="515" spans="1:8">
      <c r="A515" s="1" t="s">
        <v>278</v>
      </c>
      <c r="B515" s="1" t="s">
        <v>207</v>
      </c>
      <c r="C515" s="1" t="s">
        <v>212</v>
      </c>
      <c r="D515" s="1" t="s">
        <v>9</v>
      </c>
      <c r="E515" s="1">
        <v>2018</v>
      </c>
      <c r="F515" s="1">
        <v>720</v>
      </c>
      <c r="G515" s="1">
        <v>649</v>
      </c>
      <c r="H515" s="1">
        <v>419</v>
      </c>
    </row>
    <row r="516" spans="1:8">
      <c r="A516" s="1" t="s">
        <v>278</v>
      </c>
      <c r="B516" s="1" t="s">
        <v>207</v>
      </c>
      <c r="C516" s="1" t="s">
        <v>212</v>
      </c>
      <c r="D516" s="1" t="s">
        <v>8</v>
      </c>
      <c r="E516" s="1">
        <v>2018</v>
      </c>
      <c r="F516" s="1">
        <v>720</v>
      </c>
      <c r="G516" s="1">
        <v>643</v>
      </c>
      <c r="H516" s="1">
        <v>419</v>
      </c>
    </row>
    <row r="517" spans="1:8">
      <c r="A517" s="1" t="s">
        <v>278</v>
      </c>
      <c r="B517" s="1" t="s">
        <v>207</v>
      </c>
      <c r="C517" s="1" t="s">
        <v>212</v>
      </c>
      <c r="D517" s="1" t="s">
        <v>7</v>
      </c>
      <c r="E517" s="1">
        <v>2018</v>
      </c>
      <c r="F517" s="1">
        <v>723</v>
      </c>
      <c r="G517" s="1">
        <v>650</v>
      </c>
      <c r="H517" s="1">
        <v>421</v>
      </c>
    </row>
    <row r="518" spans="1:8">
      <c r="A518" s="1" t="s">
        <v>278</v>
      </c>
      <c r="B518" s="1" t="s">
        <v>207</v>
      </c>
      <c r="C518" s="1" t="s">
        <v>212</v>
      </c>
      <c r="D518" s="1" t="s">
        <v>6</v>
      </c>
      <c r="E518" s="1">
        <v>2018</v>
      </c>
      <c r="F518" s="1">
        <v>606</v>
      </c>
      <c r="G518" s="1">
        <v>542</v>
      </c>
      <c r="H518" s="1">
        <v>353</v>
      </c>
    </row>
    <row r="519" spans="1:8">
      <c r="A519" s="1" t="s">
        <v>278</v>
      </c>
      <c r="B519" s="1" t="s">
        <v>207</v>
      </c>
      <c r="C519" s="1" t="s">
        <v>212</v>
      </c>
      <c r="D519" s="1" t="s">
        <v>5</v>
      </c>
      <c r="E519" s="1">
        <v>2018</v>
      </c>
      <c r="F519" s="1">
        <v>571</v>
      </c>
      <c r="G519" s="1">
        <v>510</v>
      </c>
      <c r="H519" s="1">
        <v>333</v>
      </c>
    </row>
    <row r="520" spans="1:8">
      <c r="A520" s="1" t="s">
        <v>278</v>
      </c>
      <c r="B520" s="1" t="s">
        <v>207</v>
      </c>
      <c r="C520" s="1" t="s">
        <v>212</v>
      </c>
      <c r="D520" s="1" t="s">
        <v>4</v>
      </c>
      <c r="E520" s="1">
        <v>2018</v>
      </c>
      <c r="F520" s="1">
        <v>1013</v>
      </c>
      <c r="G520" s="1">
        <v>704</v>
      </c>
      <c r="H520" s="1">
        <v>589</v>
      </c>
    </row>
    <row r="521" spans="1:8">
      <c r="A521" s="1" t="s">
        <v>278</v>
      </c>
      <c r="B521" s="1" t="s">
        <v>206</v>
      </c>
      <c r="C521" s="1" t="s">
        <v>212</v>
      </c>
      <c r="D521" s="1" t="s">
        <v>18</v>
      </c>
      <c r="E521" s="1">
        <v>2018</v>
      </c>
      <c r="F521" s="1">
        <v>291</v>
      </c>
      <c r="G521" s="1">
        <v>513</v>
      </c>
      <c r="H521" s="1">
        <v>0</v>
      </c>
    </row>
    <row r="522" spans="1:8">
      <c r="A522" s="1" t="s">
        <v>278</v>
      </c>
      <c r="B522" s="1" t="s">
        <v>206</v>
      </c>
      <c r="C522" s="1" t="s">
        <v>212</v>
      </c>
      <c r="D522" s="1" t="s">
        <v>16</v>
      </c>
      <c r="E522" s="1">
        <v>2018</v>
      </c>
      <c r="F522" s="1">
        <v>395</v>
      </c>
      <c r="G522" s="1">
        <v>691</v>
      </c>
      <c r="H522" s="1">
        <v>0</v>
      </c>
    </row>
    <row r="523" spans="1:8">
      <c r="A523" s="1" t="s">
        <v>278</v>
      </c>
      <c r="B523" s="1" t="s">
        <v>206</v>
      </c>
      <c r="C523" s="1" t="s">
        <v>212</v>
      </c>
      <c r="D523" s="1" t="s">
        <v>14</v>
      </c>
      <c r="E523" s="1">
        <v>2018</v>
      </c>
      <c r="F523" s="1">
        <v>493</v>
      </c>
      <c r="G523" s="1">
        <v>859</v>
      </c>
      <c r="H523" s="1">
        <v>0</v>
      </c>
    </row>
    <row r="524" spans="1:8">
      <c r="A524" s="1" t="s">
        <v>278</v>
      </c>
      <c r="B524" s="1" t="s">
        <v>206</v>
      </c>
      <c r="C524" s="1" t="s">
        <v>212</v>
      </c>
      <c r="D524" s="1" t="s">
        <v>13</v>
      </c>
      <c r="E524" s="1">
        <v>2018</v>
      </c>
      <c r="F524" s="1">
        <v>425</v>
      </c>
      <c r="G524" s="1">
        <v>737</v>
      </c>
      <c r="H524" s="1">
        <v>0</v>
      </c>
    </row>
    <row r="525" spans="1:8">
      <c r="A525" s="1" t="s">
        <v>278</v>
      </c>
      <c r="B525" s="1" t="s">
        <v>206</v>
      </c>
      <c r="C525" s="1" t="s">
        <v>212</v>
      </c>
      <c r="D525" s="1" t="s">
        <v>11</v>
      </c>
      <c r="E525" s="1">
        <v>2018</v>
      </c>
      <c r="F525" s="1">
        <v>344</v>
      </c>
      <c r="G525" s="1">
        <v>600</v>
      </c>
      <c r="H525" s="1">
        <v>0</v>
      </c>
    </row>
    <row r="526" spans="1:8">
      <c r="A526" s="1" t="s">
        <v>278</v>
      </c>
      <c r="B526" s="1" t="s">
        <v>206</v>
      </c>
      <c r="C526" s="1" t="s">
        <v>212</v>
      </c>
      <c r="D526" s="1" t="s">
        <v>10</v>
      </c>
      <c r="E526" s="1">
        <v>2018</v>
      </c>
      <c r="F526" s="1">
        <v>354</v>
      </c>
      <c r="G526" s="1">
        <v>617</v>
      </c>
      <c r="H526" s="1">
        <v>0</v>
      </c>
    </row>
    <row r="527" spans="1:8">
      <c r="A527" s="1" t="s">
        <v>278</v>
      </c>
      <c r="B527" s="1" t="s">
        <v>206</v>
      </c>
      <c r="C527" s="1" t="s">
        <v>212</v>
      </c>
      <c r="D527" s="1" t="s">
        <v>9</v>
      </c>
      <c r="E527" s="1">
        <v>2018</v>
      </c>
      <c r="F527" s="1">
        <v>626</v>
      </c>
      <c r="G527" s="1">
        <v>745</v>
      </c>
      <c r="H527" s="1">
        <v>377</v>
      </c>
    </row>
    <row r="528" spans="1:8">
      <c r="A528" s="1" t="s">
        <v>278</v>
      </c>
      <c r="B528" s="1" t="s">
        <v>206</v>
      </c>
      <c r="C528" s="1" t="s">
        <v>212</v>
      </c>
      <c r="D528" s="1" t="s">
        <v>8</v>
      </c>
      <c r="E528" s="1">
        <v>2018</v>
      </c>
      <c r="F528" s="1">
        <v>650</v>
      </c>
      <c r="G528" s="1">
        <v>781</v>
      </c>
      <c r="H528" s="1">
        <v>391</v>
      </c>
    </row>
    <row r="529" spans="1:8">
      <c r="A529" s="1" t="s">
        <v>278</v>
      </c>
      <c r="B529" s="1" t="s">
        <v>206</v>
      </c>
      <c r="C529" s="1" t="s">
        <v>212</v>
      </c>
      <c r="D529" s="1" t="s">
        <v>7</v>
      </c>
      <c r="E529" s="1">
        <v>2018</v>
      </c>
      <c r="F529" s="1">
        <v>601</v>
      </c>
      <c r="G529" s="1">
        <v>722</v>
      </c>
      <c r="H529" s="1">
        <v>362</v>
      </c>
    </row>
    <row r="530" spans="1:8">
      <c r="A530" s="1" t="s">
        <v>278</v>
      </c>
      <c r="B530" s="1" t="s">
        <v>206</v>
      </c>
      <c r="C530" s="1" t="s">
        <v>212</v>
      </c>
      <c r="D530" s="1" t="s">
        <v>6</v>
      </c>
      <c r="E530" s="1">
        <v>2018</v>
      </c>
      <c r="F530" s="1">
        <v>576</v>
      </c>
      <c r="G530" s="1">
        <v>688</v>
      </c>
      <c r="H530" s="1">
        <v>347</v>
      </c>
    </row>
    <row r="531" spans="1:8">
      <c r="A531" s="1" t="s">
        <v>278</v>
      </c>
      <c r="B531" s="1" t="s">
        <v>206</v>
      </c>
      <c r="C531" s="1" t="s">
        <v>212</v>
      </c>
      <c r="D531" s="1" t="s">
        <v>5</v>
      </c>
      <c r="E531" s="1">
        <v>2018</v>
      </c>
      <c r="F531" s="1">
        <v>469</v>
      </c>
      <c r="G531" s="1">
        <v>564</v>
      </c>
      <c r="H531" s="1">
        <v>282</v>
      </c>
    </row>
    <row r="532" spans="1:8">
      <c r="A532" s="1" t="s">
        <v>278</v>
      </c>
      <c r="B532" s="1" t="s">
        <v>206</v>
      </c>
      <c r="C532" s="1" t="s">
        <v>212</v>
      </c>
      <c r="D532" s="1" t="s">
        <v>4</v>
      </c>
      <c r="E532" s="1">
        <v>2018</v>
      </c>
      <c r="F532" s="1">
        <v>652</v>
      </c>
      <c r="G532" s="1">
        <v>519</v>
      </c>
      <c r="H532" s="1">
        <v>393</v>
      </c>
    </row>
    <row r="533" spans="1:8">
      <c r="A533" s="1" t="s">
        <v>278</v>
      </c>
      <c r="B533" s="1" t="s">
        <v>204</v>
      </c>
      <c r="C533" s="1" t="s">
        <v>212</v>
      </c>
      <c r="D533" s="1" t="s">
        <v>18</v>
      </c>
      <c r="E533" s="1">
        <v>2018</v>
      </c>
      <c r="F533" s="1">
        <v>696</v>
      </c>
      <c r="G533" s="1">
        <v>1368</v>
      </c>
      <c r="H533" s="1">
        <v>843</v>
      </c>
    </row>
    <row r="534" spans="1:8">
      <c r="A534" s="1" t="s">
        <v>278</v>
      </c>
      <c r="B534" s="1" t="s">
        <v>204</v>
      </c>
      <c r="C534" s="1" t="s">
        <v>212</v>
      </c>
      <c r="D534" s="1" t="s">
        <v>16</v>
      </c>
      <c r="E534" s="1">
        <v>2018</v>
      </c>
      <c r="F534" s="1">
        <v>750</v>
      </c>
      <c r="G534" s="1">
        <v>1465</v>
      </c>
      <c r="H534" s="1">
        <v>909</v>
      </c>
    </row>
    <row r="535" spans="1:8">
      <c r="A535" s="1" t="s">
        <v>278</v>
      </c>
      <c r="B535" s="1" t="s">
        <v>204</v>
      </c>
      <c r="C535" s="1" t="s">
        <v>212</v>
      </c>
      <c r="D535" s="1" t="s">
        <v>14</v>
      </c>
      <c r="E535" s="1">
        <v>2018</v>
      </c>
      <c r="F535" s="1">
        <v>628</v>
      </c>
      <c r="G535" s="1">
        <v>1228</v>
      </c>
      <c r="H535" s="1">
        <v>761</v>
      </c>
    </row>
    <row r="536" spans="1:8">
      <c r="A536" s="1" t="s">
        <v>278</v>
      </c>
      <c r="B536" s="1" t="s">
        <v>204</v>
      </c>
      <c r="C536" s="1" t="s">
        <v>212</v>
      </c>
      <c r="D536" s="1" t="s">
        <v>13</v>
      </c>
      <c r="E536" s="1">
        <v>2018</v>
      </c>
      <c r="F536" s="1">
        <v>765</v>
      </c>
      <c r="G536" s="1">
        <v>1497</v>
      </c>
      <c r="H536" s="1">
        <v>927</v>
      </c>
    </row>
    <row r="537" spans="1:8">
      <c r="A537" s="1" t="s">
        <v>278</v>
      </c>
      <c r="B537" s="1" t="s">
        <v>204</v>
      </c>
      <c r="C537" s="1" t="s">
        <v>212</v>
      </c>
      <c r="D537" s="1" t="s">
        <v>11</v>
      </c>
      <c r="E537" s="1">
        <v>2018</v>
      </c>
      <c r="F537" s="1">
        <v>682</v>
      </c>
      <c r="G537" s="1">
        <v>1343</v>
      </c>
      <c r="H537" s="1">
        <v>827</v>
      </c>
    </row>
    <row r="538" spans="1:8">
      <c r="A538" s="1" t="s">
        <v>278</v>
      </c>
      <c r="B538" s="1" t="s">
        <v>204</v>
      </c>
      <c r="C538" s="1" t="s">
        <v>212</v>
      </c>
      <c r="D538" s="1" t="s">
        <v>10</v>
      </c>
      <c r="E538" s="1">
        <v>2018</v>
      </c>
      <c r="F538" s="1">
        <v>696</v>
      </c>
      <c r="G538" s="1">
        <v>1348</v>
      </c>
      <c r="H538" s="1">
        <v>844</v>
      </c>
    </row>
    <row r="539" spans="1:8">
      <c r="A539" s="1" t="s">
        <v>278</v>
      </c>
      <c r="B539" s="1" t="s">
        <v>204</v>
      </c>
      <c r="C539" s="1" t="s">
        <v>212</v>
      </c>
      <c r="D539" s="1" t="s">
        <v>9</v>
      </c>
      <c r="E539" s="1">
        <v>2018</v>
      </c>
      <c r="F539" s="1">
        <v>570</v>
      </c>
      <c r="G539" s="1">
        <v>1102</v>
      </c>
      <c r="H539" s="1">
        <v>691</v>
      </c>
    </row>
    <row r="540" spans="1:8">
      <c r="A540" s="1" t="s">
        <v>278</v>
      </c>
      <c r="B540" s="1" t="s">
        <v>204</v>
      </c>
      <c r="C540" s="1" t="s">
        <v>212</v>
      </c>
      <c r="D540" s="1" t="s">
        <v>8</v>
      </c>
      <c r="E540" s="1">
        <v>2018</v>
      </c>
      <c r="F540" s="1">
        <v>906</v>
      </c>
      <c r="G540" s="1">
        <v>1360</v>
      </c>
      <c r="H540" s="1">
        <v>1098</v>
      </c>
    </row>
    <row r="541" spans="1:8">
      <c r="A541" s="1" t="s">
        <v>278</v>
      </c>
      <c r="B541" s="1" t="s">
        <v>204</v>
      </c>
      <c r="C541" s="1" t="s">
        <v>212</v>
      </c>
      <c r="D541" s="1" t="s">
        <v>7</v>
      </c>
      <c r="E541" s="1">
        <v>2018</v>
      </c>
      <c r="F541" s="1">
        <v>945</v>
      </c>
      <c r="G541" s="1">
        <v>1420</v>
      </c>
      <c r="H541" s="1">
        <v>1145</v>
      </c>
    </row>
    <row r="542" spans="1:8">
      <c r="A542" s="1" t="s">
        <v>278</v>
      </c>
      <c r="B542" s="1" t="s">
        <v>204</v>
      </c>
      <c r="C542" s="1" t="s">
        <v>212</v>
      </c>
      <c r="D542" s="1" t="s">
        <v>6</v>
      </c>
      <c r="E542" s="1">
        <v>2018</v>
      </c>
      <c r="F542" s="1">
        <v>912</v>
      </c>
      <c r="G542" s="1">
        <v>1366</v>
      </c>
      <c r="H542" s="1">
        <v>1105</v>
      </c>
    </row>
    <row r="543" spans="1:8">
      <c r="A543" s="1" t="s">
        <v>278</v>
      </c>
      <c r="B543" s="1" t="s">
        <v>204</v>
      </c>
      <c r="C543" s="1" t="s">
        <v>212</v>
      </c>
      <c r="D543" s="1" t="s">
        <v>5</v>
      </c>
      <c r="E543" s="1">
        <v>2018</v>
      </c>
      <c r="F543" s="1">
        <v>780</v>
      </c>
      <c r="G543" s="1">
        <v>1179</v>
      </c>
      <c r="H543" s="1">
        <v>945</v>
      </c>
    </row>
    <row r="544" spans="1:8">
      <c r="A544" s="1" t="s">
        <v>278</v>
      </c>
      <c r="B544" s="1" t="s">
        <v>204</v>
      </c>
      <c r="C544" s="1" t="s">
        <v>212</v>
      </c>
      <c r="D544" s="1" t="s">
        <v>4</v>
      </c>
      <c r="E544" s="1">
        <v>2018</v>
      </c>
      <c r="F544" s="1">
        <v>644</v>
      </c>
      <c r="G544" s="1">
        <v>967</v>
      </c>
      <c r="H544" s="1">
        <v>781</v>
      </c>
    </row>
    <row r="545" spans="1:8">
      <c r="A545" s="1" t="s">
        <v>278</v>
      </c>
      <c r="B545" s="1" t="s">
        <v>203</v>
      </c>
      <c r="C545" s="1" t="s">
        <v>212</v>
      </c>
      <c r="D545" s="1" t="s">
        <v>8</v>
      </c>
      <c r="E545" s="1">
        <v>2018</v>
      </c>
      <c r="F545" s="1">
        <v>409</v>
      </c>
      <c r="G545" s="1">
        <v>1428</v>
      </c>
      <c r="H545" s="1">
        <v>496</v>
      </c>
    </row>
    <row r="546" spans="1:8">
      <c r="A546" s="1" t="s">
        <v>278</v>
      </c>
      <c r="B546" s="1" t="s">
        <v>203</v>
      </c>
      <c r="C546" s="1" t="s">
        <v>212</v>
      </c>
      <c r="D546" s="1" t="s">
        <v>7</v>
      </c>
      <c r="E546" s="1">
        <v>2018</v>
      </c>
      <c r="F546" s="1">
        <v>406</v>
      </c>
      <c r="G546" s="1">
        <v>1430</v>
      </c>
      <c r="H546" s="1">
        <v>493</v>
      </c>
    </row>
    <row r="547" spans="1:8">
      <c r="A547" s="1" t="s">
        <v>278</v>
      </c>
      <c r="B547" s="1" t="s">
        <v>203</v>
      </c>
      <c r="C547" s="1" t="s">
        <v>212</v>
      </c>
      <c r="D547" s="1" t="s">
        <v>6</v>
      </c>
      <c r="E547" s="1">
        <v>2018</v>
      </c>
      <c r="F547" s="1">
        <v>386</v>
      </c>
      <c r="G547" s="1">
        <v>1361</v>
      </c>
      <c r="H547" s="1">
        <v>468</v>
      </c>
    </row>
    <row r="548" spans="1:8">
      <c r="A548" s="1" t="s">
        <v>278</v>
      </c>
      <c r="B548" s="1" t="s">
        <v>203</v>
      </c>
      <c r="C548" s="1" t="s">
        <v>212</v>
      </c>
      <c r="D548" s="1" t="s">
        <v>5</v>
      </c>
      <c r="E548" s="1">
        <v>2018</v>
      </c>
      <c r="F548" s="1">
        <v>377</v>
      </c>
      <c r="G548" s="1">
        <v>1316</v>
      </c>
      <c r="H548" s="1">
        <v>458</v>
      </c>
    </row>
    <row r="549" spans="1:8">
      <c r="A549" s="1" t="s">
        <v>278</v>
      </c>
      <c r="B549" s="1" t="s">
        <v>203</v>
      </c>
      <c r="C549" s="1" t="s">
        <v>212</v>
      </c>
      <c r="D549" s="1" t="s">
        <v>4</v>
      </c>
      <c r="E549" s="1">
        <v>2018</v>
      </c>
      <c r="F549" s="1">
        <v>421</v>
      </c>
      <c r="G549" s="1">
        <v>1480</v>
      </c>
      <c r="H549" s="1">
        <v>511</v>
      </c>
    </row>
    <row r="550" spans="1:8">
      <c r="A550" s="1" t="s">
        <v>278</v>
      </c>
      <c r="B550" s="1" t="s">
        <v>205</v>
      </c>
      <c r="C550" s="1" t="s">
        <v>212</v>
      </c>
      <c r="D550" s="1" t="s">
        <v>8</v>
      </c>
      <c r="E550" s="1">
        <v>2018</v>
      </c>
      <c r="F550" s="1">
        <v>244</v>
      </c>
      <c r="G550" s="1">
        <v>1005</v>
      </c>
      <c r="H550" s="1">
        <v>348</v>
      </c>
    </row>
    <row r="551" spans="1:8">
      <c r="A551" s="1" t="s">
        <v>278</v>
      </c>
      <c r="B551" s="1" t="s">
        <v>205</v>
      </c>
      <c r="C551" s="1" t="s">
        <v>212</v>
      </c>
      <c r="D551" s="1" t="s">
        <v>7</v>
      </c>
      <c r="E551" s="1">
        <v>2018</v>
      </c>
      <c r="F551" s="1">
        <v>270</v>
      </c>
      <c r="G551" s="1">
        <v>1118</v>
      </c>
      <c r="H551" s="1">
        <v>387</v>
      </c>
    </row>
    <row r="552" spans="1:8">
      <c r="A552" s="1" t="s">
        <v>278</v>
      </c>
      <c r="B552" s="1" t="s">
        <v>205</v>
      </c>
      <c r="C552" s="1" t="s">
        <v>212</v>
      </c>
      <c r="D552" s="1" t="s">
        <v>6</v>
      </c>
      <c r="E552" s="1">
        <v>2018</v>
      </c>
      <c r="F552" s="1">
        <v>252</v>
      </c>
      <c r="G552" s="1">
        <v>1029</v>
      </c>
      <c r="H552" s="1">
        <v>361</v>
      </c>
    </row>
    <row r="553" spans="1:8">
      <c r="A553" s="1" t="s">
        <v>278</v>
      </c>
      <c r="B553" s="1" t="s">
        <v>205</v>
      </c>
      <c r="C553" s="1" t="s">
        <v>212</v>
      </c>
      <c r="D553" s="1" t="s">
        <v>5</v>
      </c>
      <c r="E553" s="1">
        <v>2018</v>
      </c>
      <c r="F553" s="1">
        <v>231</v>
      </c>
      <c r="G553" s="1">
        <v>953</v>
      </c>
      <c r="H553" s="1">
        <v>331</v>
      </c>
    </row>
    <row r="554" spans="1:8">
      <c r="A554" s="1" t="s">
        <v>278</v>
      </c>
      <c r="B554" s="1" t="s">
        <v>205</v>
      </c>
      <c r="C554" s="1" t="s">
        <v>212</v>
      </c>
      <c r="D554" s="1" t="s">
        <v>4</v>
      </c>
      <c r="E554" s="1">
        <v>2018</v>
      </c>
      <c r="F554" s="1">
        <v>291</v>
      </c>
      <c r="G554" s="1">
        <v>1197</v>
      </c>
      <c r="H554" s="1">
        <v>416</v>
      </c>
    </row>
    <row r="555" spans="1:8">
      <c r="A555" s="1" t="s">
        <v>278</v>
      </c>
      <c r="B555" s="1" t="s">
        <v>207</v>
      </c>
      <c r="C555" s="1" t="s">
        <v>211</v>
      </c>
      <c r="D555" s="1" t="s">
        <v>18</v>
      </c>
      <c r="E555" s="1">
        <v>2018</v>
      </c>
      <c r="F555" s="1">
        <v>271</v>
      </c>
      <c r="G555" s="1">
        <v>405</v>
      </c>
      <c r="H555" s="1">
        <v>157</v>
      </c>
    </row>
    <row r="556" spans="1:8">
      <c r="A556" s="1" t="s">
        <v>278</v>
      </c>
      <c r="B556" s="1" t="s">
        <v>207</v>
      </c>
      <c r="C556" s="1" t="s">
        <v>211</v>
      </c>
      <c r="D556" s="1" t="s">
        <v>16</v>
      </c>
      <c r="E556" s="1">
        <v>2018</v>
      </c>
      <c r="F556" s="1">
        <v>322</v>
      </c>
      <c r="G556" s="1">
        <v>484</v>
      </c>
      <c r="H556" s="1">
        <v>187</v>
      </c>
    </row>
    <row r="557" spans="1:8">
      <c r="A557" s="1" t="s">
        <v>278</v>
      </c>
      <c r="B557" s="1" t="s">
        <v>207</v>
      </c>
      <c r="C557" s="1" t="s">
        <v>211</v>
      </c>
      <c r="D557" s="1" t="s">
        <v>14</v>
      </c>
      <c r="E557" s="1">
        <v>2018</v>
      </c>
      <c r="F557" s="1">
        <v>451</v>
      </c>
      <c r="G557" s="1">
        <v>672</v>
      </c>
      <c r="H557" s="1">
        <v>262</v>
      </c>
    </row>
    <row r="558" spans="1:8">
      <c r="A558" s="1" t="s">
        <v>278</v>
      </c>
      <c r="B558" s="1" t="s">
        <v>207</v>
      </c>
      <c r="C558" s="1" t="s">
        <v>211</v>
      </c>
      <c r="D558" s="1" t="s">
        <v>13</v>
      </c>
      <c r="E558" s="1">
        <v>2018</v>
      </c>
      <c r="F558" s="1">
        <v>468</v>
      </c>
      <c r="G558" s="1">
        <v>698</v>
      </c>
      <c r="H558" s="1">
        <v>272</v>
      </c>
    </row>
    <row r="559" spans="1:8">
      <c r="A559" s="1" t="s">
        <v>278</v>
      </c>
      <c r="B559" s="1" t="s">
        <v>207</v>
      </c>
      <c r="C559" s="1" t="s">
        <v>211</v>
      </c>
      <c r="D559" s="1" t="s">
        <v>11</v>
      </c>
      <c r="E559" s="1">
        <v>2018</v>
      </c>
      <c r="F559" s="1">
        <v>412</v>
      </c>
      <c r="G559" s="1">
        <v>621</v>
      </c>
      <c r="H559" s="1">
        <v>240</v>
      </c>
    </row>
    <row r="560" spans="1:8">
      <c r="A560" s="1" t="s">
        <v>278</v>
      </c>
      <c r="B560" s="1" t="s">
        <v>207</v>
      </c>
      <c r="C560" s="1" t="s">
        <v>211</v>
      </c>
      <c r="D560" s="1" t="s">
        <v>10</v>
      </c>
      <c r="E560" s="1">
        <v>2018</v>
      </c>
      <c r="F560" s="1">
        <v>399</v>
      </c>
      <c r="G560" s="1">
        <v>599</v>
      </c>
      <c r="H560" s="1">
        <v>232</v>
      </c>
    </row>
    <row r="561" spans="1:8">
      <c r="A561" s="1" t="s">
        <v>278</v>
      </c>
      <c r="B561" s="1" t="s">
        <v>207</v>
      </c>
      <c r="C561" s="1" t="s">
        <v>211</v>
      </c>
      <c r="D561" s="1" t="s">
        <v>9</v>
      </c>
      <c r="E561" s="1">
        <v>2018</v>
      </c>
      <c r="F561" s="1">
        <v>505</v>
      </c>
      <c r="G561" s="1">
        <v>455</v>
      </c>
      <c r="H561" s="1">
        <v>294</v>
      </c>
    </row>
    <row r="562" spans="1:8">
      <c r="A562" s="1" t="s">
        <v>278</v>
      </c>
      <c r="B562" s="1" t="s">
        <v>207</v>
      </c>
      <c r="C562" s="1" t="s">
        <v>211</v>
      </c>
      <c r="D562" s="1" t="s">
        <v>8</v>
      </c>
      <c r="E562" s="1">
        <v>2018</v>
      </c>
      <c r="F562" s="1">
        <v>470</v>
      </c>
      <c r="G562" s="1">
        <v>423</v>
      </c>
      <c r="H562" s="1">
        <v>274</v>
      </c>
    </row>
    <row r="563" spans="1:8">
      <c r="A563" s="1" t="s">
        <v>278</v>
      </c>
      <c r="B563" s="1" t="s">
        <v>207</v>
      </c>
      <c r="C563" s="1" t="s">
        <v>211</v>
      </c>
      <c r="D563" s="1" t="s">
        <v>7</v>
      </c>
      <c r="E563" s="1">
        <v>2018</v>
      </c>
      <c r="F563" s="1">
        <v>481</v>
      </c>
      <c r="G563" s="1">
        <v>434</v>
      </c>
      <c r="H563" s="1">
        <v>280</v>
      </c>
    </row>
    <row r="564" spans="1:8">
      <c r="A564" s="1" t="s">
        <v>278</v>
      </c>
      <c r="B564" s="1" t="s">
        <v>207</v>
      </c>
      <c r="C564" s="1" t="s">
        <v>211</v>
      </c>
      <c r="D564" s="1" t="s">
        <v>6</v>
      </c>
      <c r="E564" s="1">
        <v>2018</v>
      </c>
      <c r="F564" s="1">
        <v>424</v>
      </c>
      <c r="G564" s="1">
        <v>382</v>
      </c>
      <c r="H564" s="1">
        <v>247</v>
      </c>
    </row>
    <row r="565" spans="1:8">
      <c r="A565" s="1" t="s">
        <v>278</v>
      </c>
      <c r="B565" s="1" t="s">
        <v>207</v>
      </c>
      <c r="C565" s="1" t="s">
        <v>211</v>
      </c>
      <c r="D565" s="1" t="s">
        <v>5</v>
      </c>
      <c r="E565" s="1">
        <v>2018</v>
      </c>
      <c r="F565" s="1">
        <v>367</v>
      </c>
      <c r="G565" s="1">
        <v>331</v>
      </c>
      <c r="H565" s="1">
        <v>214</v>
      </c>
    </row>
    <row r="566" spans="1:8">
      <c r="A566" s="1" t="s">
        <v>278</v>
      </c>
      <c r="B566" s="1" t="s">
        <v>207</v>
      </c>
      <c r="C566" s="1" t="s">
        <v>211</v>
      </c>
      <c r="D566" s="1" t="s">
        <v>4</v>
      </c>
      <c r="E566" s="1">
        <v>2018</v>
      </c>
      <c r="F566" s="1">
        <v>592</v>
      </c>
      <c r="G566" s="1">
        <v>414</v>
      </c>
      <c r="H566" s="1">
        <v>345</v>
      </c>
    </row>
    <row r="567" spans="1:8">
      <c r="A567" s="1" t="s">
        <v>278</v>
      </c>
      <c r="B567" s="1" t="s">
        <v>206</v>
      </c>
      <c r="C567" s="1" t="s">
        <v>211</v>
      </c>
      <c r="D567" s="1" t="s">
        <v>18</v>
      </c>
      <c r="E567" s="1">
        <v>2018</v>
      </c>
      <c r="F567" s="1">
        <v>184</v>
      </c>
      <c r="G567" s="1">
        <v>325</v>
      </c>
      <c r="H567" s="1">
        <v>0</v>
      </c>
    </row>
    <row r="568" spans="1:8">
      <c r="A568" s="1" t="s">
        <v>278</v>
      </c>
      <c r="B568" s="1" t="s">
        <v>206</v>
      </c>
      <c r="C568" s="1" t="s">
        <v>211</v>
      </c>
      <c r="D568" s="1" t="s">
        <v>16</v>
      </c>
      <c r="E568" s="1">
        <v>2018</v>
      </c>
      <c r="F568" s="1">
        <v>286</v>
      </c>
      <c r="G568" s="1">
        <v>504</v>
      </c>
      <c r="H568" s="1">
        <v>0</v>
      </c>
    </row>
    <row r="569" spans="1:8">
      <c r="A569" s="1" t="s">
        <v>278</v>
      </c>
      <c r="B569" s="1" t="s">
        <v>206</v>
      </c>
      <c r="C569" s="1" t="s">
        <v>211</v>
      </c>
      <c r="D569" s="1" t="s">
        <v>14</v>
      </c>
      <c r="E569" s="1">
        <v>2018</v>
      </c>
      <c r="F569" s="1">
        <v>325</v>
      </c>
      <c r="G569" s="1">
        <v>574</v>
      </c>
      <c r="H569" s="1">
        <v>0</v>
      </c>
    </row>
    <row r="570" spans="1:8">
      <c r="A570" s="1" t="s">
        <v>278</v>
      </c>
      <c r="B570" s="1" t="s">
        <v>206</v>
      </c>
      <c r="C570" s="1" t="s">
        <v>211</v>
      </c>
      <c r="D570" s="1" t="s">
        <v>13</v>
      </c>
      <c r="E570" s="1">
        <v>2018</v>
      </c>
      <c r="F570" s="1">
        <v>264</v>
      </c>
      <c r="G570" s="1">
        <v>462</v>
      </c>
      <c r="H570" s="1">
        <v>0</v>
      </c>
    </row>
    <row r="571" spans="1:8">
      <c r="A571" s="1" t="s">
        <v>278</v>
      </c>
      <c r="B571" s="1" t="s">
        <v>206</v>
      </c>
      <c r="C571" s="1" t="s">
        <v>211</v>
      </c>
      <c r="D571" s="1" t="s">
        <v>11</v>
      </c>
      <c r="E571" s="1">
        <v>2018</v>
      </c>
      <c r="F571" s="1">
        <v>230</v>
      </c>
      <c r="G571" s="1">
        <v>403</v>
      </c>
      <c r="H571" s="1">
        <v>0</v>
      </c>
    </row>
    <row r="572" spans="1:8">
      <c r="A572" s="1" t="s">
        <v>278</v>
      </c>
      <c r="B572" s="1" t="s">
        <v>206</v>
      </c>
      <c r="C572" s="1" t="s">
        <v>211</v>
      </c>
      <c r="D572" s="1" t="s">
        <v>10</v>
      </c>
      <c r="E572" s="1">
        <v>2018</v>
      </c>
      <c r="F572" s="1">
        <v>213</v>
      </c>
      <c r="G572" s="1">
        <v>376</v>
      </c>
      <c r="H572" s="1">
        <v>0</v>
      </c>
    </row>
    <row r="573" spans="1:8">
      <c r="A573" s="1" t="s">
        <v>278</v>
      </c>
      <c r="B573" s="1" t="s">
        <v>206</v>
      </c>
      <c r="C573" s="1" t="s">
        <v>211</v>
      </c>
      <c r="D573" s="1" t="s">
        <v>9</v>
      </c>
      <c r="E573" s="1">
        <v>2018</v>
      </c>
      <c r="F573" s="1">
        <v>441</v>
      </c>
      <c r="G573" s="1">
        <v>528</v>
      </c>
      <c r="H573" s="1">
        <v>265</v>
      </c>
    </row>
    <row r="574" spans="1:8">
      <c r="A574" s="1" t="s">
        <v>278</v>
      </c>
      <c r="B574" s="1" t="s">
        <v>206</v>
      </c>
      <c r="C574" s="1" t="s">
        <v>211</v>
      </c>
      <c r="D574" s="1" t="s">
        <v>8</v>
      </c>
      <c r="E574" s="1">
        <v>2018</v>
      </c>
      <c r="F574" s="1">
        <v>385</v>
      </c>
      <c r="G574" s="1">
        <v>465</v>
      </c>
      <c r="H574" s="1">
        <v>232</v>
      </c>
    </row>
    <row r="575" spans="1:8">
      <c r="A575" s="1" t="s">
        <v>278</v>
      </c>
      <c r="B575" s="1" t="s">
        <v>206</v>
      </c>
      <c r="C575" s="1" t="s">
        <v>211</v>
      </c>
      <c r="D575" s="1" t="s">
        <v>7</v>
      </c>
      <c r="E575" s="1">
        <v>2018</v>
      </c>
      <c r="F575" s="1">
        <v>409</v>
      </c>
      <c r="G575" s="1">
        <v>486</v>
      </c>
      <c r="H575" s="1">
        <v>246</v>
      </c>
    </row>
    <row r="576" spans="1:8">
      <c r="A576" s="1" t="s">
        <v>278</v>
      </c>
      <c r="B576" s="1" t="s">
        <v>206</v>
      </c>
      <c r="C576" s="1" t="s">
        <v>211</v>
      </c>
      <c r="D576" s="1" t="s">
        <v>6</v>
      </c>
      <c r="E576" s="1">
        <v>2018</v>
      </c>
      <c r="F576" s="1">
        <v>392</v>
      </c>
      <c r="G576" s="1">
        <v>468</v>
      </c>
      <c r="H576" s="1">
        <v>236</v>
      </c>
    </row>
    <row r="577" spans="1:8">
      <c r="A577" s="1" t="s">
        <v>278</v>
      </c>
      <c r="B577" s="1" t="s">
        <v>206</v>
      </c>
      <c r="C577" s="1" t="s">
        <v>211</v>
      </c>
      <c r="D577" s="1" t="s">
        <v>5</v>
      </c>
      <c r="E577" s="1">
        <v>2018</v>
      </c>
      <c r="F577" s="1">
        <v>366</v>
      </c>
      <c r="G577" s="1">
        <v>438</v>
      </c>
      <c r="H577" s="1">
        <v>220</v>
      </c>
    </row>
    <row r="578" spans="1:8">
      <c r="A578" s="1" t="s">
        <v>278</v>
      </c>
      <c r="B578" s="1" t="s">
        <v>206</v>
      </c>
      <c r="C578" s="1" t="s">
        <v>211</v>
      </c>
      <c r="D578" s="1" t="s">
        <v>4</v>
      </c>
      <c r="E578" s="1">
        <v>2018</v>
      </c>
      <c r="F578" s="1">
        <v>446</v>
      </c>
      <c r="G578" s="1">
        <v>356</v>
      </c>
      <c r="H578" s="1">
        <v>268</v>
      </c>
    </row>
    <row r="579" spans="1:8">
      <c r="A579" s="1" t="s">
        <v>278</v>
      </c>
      <c r="B579" s="1" t="s">
        <v>204</v>
      </c>
      <c r="C579" s="1" t="s">
        <v>211</v>
      </c>
      <c r="D579" s="1" t="s">
        <v>18</v>
      </c>
      <c r="E579" s="1">
        <v>2018</v>
      </c>
      <c r="F579" s="1">
        <v>538</v>
      </c>
      <c r="G579" s="1">
        <v>1051</v>
      </c>
      <c r="H579" s="1">
        <v>652</v>
      </c>
    </row>
    <row r="580" spans="1:8">
      <c r="A580" s="1" t="s">
        <v>278</v>
      </c>
      <c r="B580" s="1" t="s">
        <v>204</v>
      </c>
      <c r="C580" s="1" t="s">
        <v>211</v>
      </c>
      <c r="D580" s="1" t="s">
        <v>16</v>
      </c>
      <c r="E580" s="1">
        <v>2018</v>
      </c>
      <c r="F580" s="1">
        <v>458</v>
      </c>
      <c r="G580" s="1">
        <v>899</v>
      </c>
      <c r="H580" s="1">
        <v>555</v>
      </c>
    </row>
    <row r="581" spans="1:8">
      <c r="A581" s="1" t="s">
        <v>278</v>
      </c>
      <c r="B581" s="1" t="s">
        <v>204</v>
      </c>
      <c r="C581" s="1" t="s">
        <v>211</v>
      </c>
      <c r="D581" s="1" t="s">
        <v>14</v>
      </c>
      <c r="E581" s="1">
        <v>2018</v>
      </c>
      <c r="F581" s="1">
        <v>464</v>
      </c>
      <c r="G581" s="1">
        <v>910</v>
      </c>
      <c r="H581" s="1">
        <v>562</v>
      </c>
    </row>
    <row r="582" spans="1:8">
      <c r="A582" s="1" t="s">
        <v>278</v>
      </c>
      <c r="B582" s="1" t="s">
        <v>204</v>
      </c>
      <c r="C582" s="1" t="s">
        <v>211</v>
      </c>
      <c r="D582" s="1" t="s">
        <v>13</v>
      </c>
      <c r="E582" s="1">
        <v>2018</v>
      </c>
      <c r="F582" s="1">
        <v>474</v>
      </c>
      <c r="G582" s="1">
        <v>917</v>
      </c>
      <c r="H582" s="1">
        <v>575</v>
      </c>
    </row>
    <row r="583" spans="1:8">
      <c r="A583" s="1" t="s">
        <v>278</v>
      </c>
      <c r="B583" s="1" t="s">
        <v>204</v>
      </c>
      <c r="C583" s="1" t="s">
        <v>211</v>
      </c>
      <c r="D583" s="1" t="s">
        <v>11</v>
      </c>
      <c r="E583" s="1">
        <v>2018</v>
      </c>
      <c r="F583" s="1">
        <v>448</v>
      </c>
      <c r="G583" s="1">
        <v>875</v>
      </c>
      <c r="H583" s="1">
        <v>542</v>
      </c>
    </row>
    <row r="584" spans="1:8">
      <c r="A584" s="1" t="s">
        <v>278</v>
      </c>
      <c r="B584" s="1" t="s">
        <v>204</v>
      </c>
      <c r="C584" s="1" t="s">
        <v>211</v>
      </c>
      <c r="D584" s="1" t="s">
        <v>10</v>
      </c>
      <c r="E584" s="1">
        <v>2018</v>
      </c>
      <c r="F584" s="1">
        <v>418</v>
      </c>
      <c r="G584" s="1">
        <v>820</v>
      </c>
      <c r="H584" s="1">
        <v>507</v>
      </c>
    </row>
    <row r="585" spans="1:8">
      <c r="A585" s="1" t="s">
        <v>278</v>
      </c>
      <c r="B585" s="1" t="s">
        <v>204</v>
      </c>
      <c r="C585" s="1" t="s">
        <v>211</v>
      </c>
      <c r="D585" s="1" t="s">
        <v>9</v>
      </c>
      <c r="E585" s="1">
        <v>2018</v>
      </c>
      <c r="F585" s="1">
        <v>423</v>
      </c>
      <c r="G585" s="1">
        <v>831</v>
      </c>
      <c r="H585" s="1">
        <v>512</v>
      </c>
    </row>
    <row r="586" spans="1:8">
      <c r="A586" s="1" t="s">
        <v>278</v>
      </c>
      <c r="B586" s="1" t="s">
        <v>204</v>
      </c>
      <c r="C586" s="1" t="s">
        <v>211</v>
      </c>
      <c r="D586" s="1" t="s">
        <v>8</v>
      </c>
      <c r="E586" s="1">
        <v>2018</v>
      </c>
      <c r="F586" s="1">
        <v>623</v>
      </c>
      <c r="G586" s="1">
        <v>929</v>
      </c>
      <c r="H586" s="1">
        <v>755</v>
      </c>
    </row>
    <row r="587" spans="1:8">
      <c r="A587" s="1" t="s">
        <v>278</v>
      </c>
      <c r="B587" s="1" t="s">
        <v>204</v>
      </c>
      <c r="C587" s="1" t="s">
        <v>211</v>
      </c>
      <c r="D587" s="1" t="s">
        <v>7</v>
      </c>
      <c r="E587" s="1">
        <v>2018</v>
      </c>
      <c r="F587" s="1">
        <v>625</v>
      </c>
      <c r="G587" s="1">
        <v>932</v>
      </c>
      <c r="H587" s="1">
        <v>758</v>
      </c>
    </row>
    <row r="588" spans="1:8">
      <c r="A588" s="1" t="s">
        <v>278</v>
      </c>
      <c r="B588" s="1" t="s">
        <v>204</v>
      </c>
      <c r="C588" s="1" t="s">
        <v>211</v>
      </c>
      <c r="D588" s="1" t="s">
        <v>6</v>
      </c>
      <c r="E588" s="1">
        <v>2018</v>
      </c>
      <c r="F588" s="1">
        <v>534</v>
      </c>
      <c r="G588" s="1">
        <v>802</v>
      </c>
      <c r="H588" s="1">
        <v>648</v>
      </c>
    </row>
    <row r="589" spans="1:8">
      <c r="A589" s="1" t="s">
        <v>278</v>
      </c>
      <c r="B589" s="1" t="s">
        <v>204</v>
      </c>
      <c r="C589" s="1" t="s">
        <v>211</v>
      </c>
      <c r="D589" s="1" t="s">
        <v>5</v>
      </c>
      <c r="E589" s="1">
        <v>2018</v>
      </c>
      <c r="F589" s="1">
        <v>467</v>
      </c>
      <c r="G589" s="1">
        <v>698</v>
      </c>
      <c r="H589" s="1">
        <v>566</v>
      </c>
    </row>
    <row r="590" spans="1:8">
      <c r="A590" s="1" t="s">
        <v>278</v>
      </c>
      <c r="B590" s="1" t="s">
        <v>204</v>
      </c>
      <c r="C590" s="1" t="s">
        <v>211</v>
      </c>
      <c r="D590" s="1" t="s">
        <v>4</v>
      </c>
      <c r="E590" s="1">
        <v>2018</v>
      </c>
      <c r="F590" s="1">
        <v>387</v>
      </c>
      <c r="G590" s="1">
        <v>585</v>
      </c>
      <c r="H590" s="1">
        <v>469</v>
      </c>
    </row>
    <row r="591" spans="1:8">
      <c r="A591" s="1" t="s">
        <v>278</v>
      </c>
      <c r="B591" s="1" t="s">
        <v>203</v>
      </c>
      <c r="C591" s="1" t="s">
        <v>211</v>
      </c>
      <c r="D591" s="1" t="s">
        <v>8</v>
      </c>
      <c r="E591" s="1">
        <v>2018</v>
      </c>
      <c r="F591" s="1">
        <v>285</v>
      </c>
      <c r="G591" s="1">
        <v>989</v>
      </c>
      <c r="H591" s="1">
        <v>346</v>
      </c>
    </row>
    <row r="592" spans="1:8">
      <c r="A592" s="1" t="s">
        <v>278</v>
      </c>
      <c r="B592" s="1" t="s">
        <v>203</v>
      </c>
      <c r="C592" s="1" t="s">
        <v>211</v>
      </c>
      <c r="D592" s="1" t="s">
        <v>7</v>
      </c>
      <c r="E592" s="1">
        <v>2018</v>
      </c>
      <c r="F592" s="1">
        <v>284</v>
      </c>
      <c r="G592" s="1">
        <v>999</v>
      </c>
      <c r="H592" s="1">
        <v>344</v>
      </c>
    </row>
    <row r="593" spans="1:8">
      <c r="A593" s="1" t="s">
        <v>278</v>
      </c>
      <c r="B593" s="1" t="s">
        <v>203</v>
      </c>
      <c r="C593" s="1" t="s">
        <v>211</v>
      </c>
      <c r="D593" s="1" t="s">
        <v>6</v>
      </c>
      <c r="E593" s="1">
        <v>2018</v>
      </c>
      <c r="F593" s="1">
        <v>262</v>
      </c>
      <c r="G593" s="1">
        <v>915</v>
      </c>
      <c r="H593" s="1">
        <v>317</v>
      </c>
    </row>
    <row r="594" spans="1:8">
      <c r="A594" s="1" t="s">
        <v>278</v>
      </c>
      <c r="B594" s="1" t="s">
        <v>203</v>
      </c>
      <c r="C594" s="1" t="s">
        <v>211</v>
      </c>
      <c r="D594" s="1" t="s">
        <v>5</v>
      </c>
      <c r="E594" s="1">
        <v>2018</v>
      </c>
      <c r="F594" s="1">
        <v>261</v>
      </c>
      <c r="G594" s="1">
        <v>918</v>
      </c>
      <c r="H594" s="1">
        <v>317</v>
      </c>
    </row>
    <row r="595" spans="1:8">
      <c r="A595" s="1" t="s">
        <v>278</v>
      </c>
      <c r="B595" s="1" t="s">
        <v>203</v>
      </c>
      <c r="C595" s="1" t="s">
        <v>211</v>
      </c>
      <c r="D595" s="1" t="s">
        <v>4</v>
      </c>
      <c r="E595" s="1">
        <v>2018</v>
      </c>
      <c r="F595" s="1">
        <v>276</v>
      </c>
      <c r="G595" s="1">
        <v>963</v>
      </c>
      <c r="H595" s="1">
        <v>335</v>
      </c>
    </row>
    <row r="596" spans="1:8">
      <c r="A596" s="1" t="s">
        <v>278</v>
      </c>
      <c r="B596" s="1" t="s">
        <v>205</v>
      </c>
      <c r="C596" s="1" t="s">
        <v>211</v>
      </c>
      <c r="D596" s="1" t="s">
        <v>8</v>
      </c>
      <c r="E596" s="1">
        <v>2018</v>
      </c>
      <c r="F596" s="1">
        <v>154</v>
      </c>
      <c r="G596" s="1">
        <v>626</v>
      </c>
      <c r="H596" s="1">
        <v>221</v>
      </c>
    </row>
    <row r="597" spans="1:8">
      <c r="A597" s="1" t="s">
        <v>278</v>
      </c>
      <c r="B597" s="1" t="s">
        <v>205</v>
      </c>
      <c r="C597" s="1" t="s">
        <v>211</v>
      </c>
      <c r="D597" s="1" t="s">
        <v>7</v>
      </c>
      <c r="E597" s="1">
        <v>2018</v>
      </c>
      <c r="F597" s="1">
        <v>179</v>
      </c>
      <c r="G597" s="1">
        <v>736</v>
      </c>
      <c r="H597" s="1">
        <v>256</v>
      </c>
    </row>
    <row r="598" spans="1:8">
      <c r="A598" s="1" t="s">
        <v>278</v>
      </c>
      <c r="B598" s="1" t="s">
        <v>205</v>
      </c>
      <c r="C598" s="1" t="s">
        <v>211</v>
      </c>
      <c r="D598" s="1" t="s">
        <v>6</v>
      </c>
      <c r="E598" s="1">
        <v>2018</v>
      </c>
      <c r="F598" s="1">
        <v>192</v>
      </c>
      <c r="G598" s="1">
        <v>781</v>
      </c>
      <c r="H598" s="1">
        <v>274</v>
      </c>
    </row>
    <row r="599" spans="1:8">
      <c r="A599" s="1" t="s">
        <v>278</v>
      </c>
      <c r="B599" s="1" t="s">
        <v>205</v>
      </c>
      <c r="C599" s="1" t="s">
        <v>211</v>
      </c>
      <c r="D599" s="1" t="s">
        <v>5</v>
      </c>
      <c r="E599" s="1">
        <v>2018</v>
      </c>
      <c r="F599" s="1">
        <v>149</v>
      </c>
      <c r="G599" s="1">
        <v>608</v>
      </c>
      <c r="H599" s="1">
        <v>213</v>
      </c>
    </row>
    <row r="600" spans="1:8">
      <c r="A600" s="1" t="s">
        <v>278</v>
      </c>
      <c r="B600" s="1" t="s">
        <v>205</v>
      </c>
      <c r="C600" s="1" t="s">
        <v>211</v>
      </c>
      <c r="D600" s="1" t="s">
        <v>4</v>
      </c>
      <c r="E600" s="1">
        <v>2018</v>
      </c>
      <c r="F600" s="1">
        <v>163</v>
      </c>
      <c r="G600" s="1">
        <v>661</v>
      </c>
      <c r="H600" s="1">
        <v>233</v>
      </c>
    </row>
    <row r="601" spans="1:8">
      <c r="A601" s="1" t="s">
        <v>278</v>
      </c>
      <c r="B601" s="1" t="s">
        <v>207</v>
      </c>
      <c r="C601" s="1" t="s">
        <v>210</v>
      </c>
      <c r="D601" s="1" t="s">
        <v>18</v>
      </c>
      <c r="E601" s="1">
        <v>2018</v>
      </c>
      <c r="F601" s="1">
        <v>323</v>
      </c>
      <c r="G601" s="1">
        <v>484</v>
      </c>
      <c r="H601" s="1">
        <v>188</v>
      </c>
    </row>
    <row r="602" spans="1:8">
      <c r="A602" s="1" t="s">
        <v>278</v>
      </c>
      <c r="B602" s="1" t="s">
        <v>207</v>
      </c>
      <c r="C602" s="1" t="s">
        <v>210</v>
      </c>
      <c r="D602" s="1" t="s">
        <v>16</v>
      </c>
      <c r="E602" s="1">
        <v>2018</v>
      </c>
      <c r="F602" s="1">
        <v>380</v>
      </c>
      <c r="G602" s="1">
        <v>569</v>
      </c>
      <c r="H602" s="1">
        <v>221</v>
      </c>
    </row>
    <row r="603" spans="1:8">
      <c r="A603" s="1" t="s">
        <v>278</v>
      </c>
      <c r="B603" s="1" t="s">
        <v>207</v>
      </c>
      <c r="C603" s="1" t="s">
        <v>210</v>
      </c>
      <c r="D603" s="1" t="s">
        <v>14</v>
      </c>
      <c r="E603" s="1">
        <v>2018</v>
      </c>
      <c r="F603" s="1">
        <v>624</v>
      </c>
      <c r="G603" s="1">
        <v>934</v>
      </c>
      <c r="H603" s="1">
        <v>363</v>
      </c>
    </row>
    <row r="604" spans="1:8">
      <c r="A604" s="1" t="s">
        <v>278</v>
      </c>
      <c r="B604" s="1" t="s">
        <v>207</v>
      </c>
      <c r="C604" s="1" t="s">
        <v>210</v>
      </c>
      <c r="D604" s="1" t="s">
        <v>13</v>
      </c>
      <c r="E604" s="1">
        <v>2018</v>
      </c>
      <c r="F604" s="1">
        <v>644</v>
      </c>
      <c r="G604" s="1">
        <v>968</v>
      </c>
      <c r="H604" s="1">
        <v>375</v>
      </c>
    </row>
    <row r="605" spans="1:8">
      <c r="A605" s="1" t="s">
        <v>278</v>
      </c>
      <c r="B605" s="1" t="s">
        <v>207</v>
      </c>
      <c r="C605" s="1" t="s">
        <v>210</v>
      </c>
      <c r="D605" s="1" t="s">
        <v>11</v>
      </c>
      <c r="E605" s="1">
        <v>2018</v>
      </c>
      <c r="F605" s="1">
        <v>531</v>
      </c>
      <c r="G605" s="1">
        <v>792</v>
      </c>
      <c r="H605" s="1">
        <v>309</v>
      </c>
    </row>
    <row r="606" spans="1:8">
      <c r="A606" s="1" t="s">
        <v>278</v>
      </c>
      <c r="B606" s="1" t="s">
        <v>207</v>
      </c>
      <c r="C606" s="1" t="s">
        <v>210</v>
      </c>
      <c r="D606" s="1" t="s">
        <v>10</v>
      </c>
      <c r="E606" s="1">
        <v>2018</v>
      </c>
      <c r="F606" s="1">
        <v>514</v>
      </c>
      <c r="G606" s="1">
        <v>770</v>
      </c>
      <c r="H606" s="1">
        <v>299</v>
      </c>
    </row>
    <row r="607" spans="1:8">
      <c r="A607" s="1" t="s">
        <v>278</v>
      </c>
      <c r="B607" s="1" t="s">
        <v>207</v>
      </c>
      <c r="C607" s="1" t="s">
        <v>210</v>
      </c>
      <c r="D607" s="1" t="s">
        <v>9</v>
      </c>
      <c r="E607" s="1">
        <v>2018</v>
      </c>
      <c r="F607" s="1">
        <v>595</v>
      </c>
      <c r="G607" s="1">
        <v>539</v>
      </c>
      <c r="H607" s="1">
        <v>346</v>
      </c>
    </row>
    <row r="608" spans="1:8">
      <c r="A608" s="1" t="s">
        <v>278</v>
      </c>
      <c r="B608" s="1" t="s">
        <v>207</v>
      </c>
      <c r="C608" s="1" t="s">
        <v>210</v>
      </c>
      <c r="D608" s="1" t="s">
        <v>8</v>
      </c>
      <c r="E608" s="1">
        <v>2018</v>
      </c>
      <c r="F608" s="1">
        <v>522</v>
      </c>
      <c r="G608" s="1">
        <v>467</v>
      </c>
      <c r="H608" s="1">
        <v>304</v>
      </c>
    </row>
    <row r="609" spans="1:8">
      <c r="A609" s="1" t="s">
        <v>278</v>
      </c>
      <c r="B609" s="1" t="s">
        <v>207</v>
      </c>
      <c r="C609" s="1" t="s">
        <v>210</v>
      </c>
      <c r="D609" s="1" t="s">
        <v>7</v>
      </c>
      <c r="E609" s="1">
        <v>2018</v>
      </c>
      <c r="F609" s="1">
        <v>543</v>
      </c>
      <c r="G609" s="1">
        <v>486</v>
      </c>
      <c r="H609" s="1">
        <v>316</v>
      </c>
    </row>
    <row r="610" spans="1:8">
      <c r="A610" s="1" t="s">
        <v>278</v>
      </c>
      <c r="B610" s="1" t="s">
        <v>207</v>
      </c>
      <c r="C610" s="1" t="s">
        <v>210</v>
      </c>
      <c r="D610" s="1" t="s">
        <v>6</v>
      </c>
      <c r="E610" s="1">
        <v>2018</v>
      </c>
      <c r="F610" s="1">
        <v>566</v>
      </c>
      <c r="G610" s="1">
        <v>513</v>
      </c>
      <c r="H610" s="1">
        <v>329</v>
      </c>
    </row>
    <row r="611" spans="1:8">
      <c r="A611" s="1" t="s">
        <v>278</v>
      </c>
      <c r="B611" s="1" t="s">
        <v>207</v>
      </c>
      <c r="C611" s="1" t="s">
        <v>210</v>
      </c>
      <c r="D611" s="1" t="s">
        <v>5</v>
      </c>
      <c r="E611" s="1">
        <v>2018</v>
      </c>
      <c r="F611" s="1">
        <v>449</v>
      </c>
      <c r="G611" s="1">
        <v>405</v>
      </c>
      <c r="H611" s="1">
        <v>261</v>
      </c>
    </row>
    <row r="612" spans="1:8">
      <c r="A612" s="1" t="s">
        <v>278</v>
      </c>
      <c r="B612" s="1" t="s">
        <v>207</v>
      </c>
      <c r="C612" s="1" t="s">
        <v>210</v>
      </c>
      <c r="D612" s="1" t="s">
        <v>4</v>
      </c>
      <c r="E612" s="1">
        <v>2018</v>
      </c>
      <c r="F612" s="1">
        <v>858</v>
      </c>
      <c r="G612" s="1">
        <v>605</v>
      </c>
      <c r="H612" s="1">
        <v>499</v>
      </c>
    </row>
    <row r="613" spans="1:8">
      <c r="A613" s="1" t="s">
        <v>278</v>
      </c>
      <c r="B613" s="1" t="s">
        <v>206</v>
      </c>
      <c r="C613" s="1" t="s">
        <v>210</v>
      </c>
      <c r="D613" s="1" t="s">
        <v>18</v>
      </c>
      <c r="E613" s="1">
        <v>2018</v>
      </c>
      <c r="F613" s="1">
        <v>244</v>
      </c>
      <c r="G613" s="1">
        <v>423</v>
      </c>
      <c r="H613" s="1">
        <v>0</v>
      </c>
    </row>
    <row r="614" spans="1:8">
      <c r="A614" s="1" t="s">
        <v>278</v>
      </c>
      <c r="B614" s="1" t="s">
        <v>206</v>
      </c>
      <c r="C614" s="1" t="s">
        <v>210</v>
      </c>
      <c r="D614" s="1" t="s">
        <v>16</v>
      </c>
      <c r="E614" s="1">
        <v>2018</v>
      </c>
      <c r="F614" s="1">
        <v>314</v>
      </c>
      <c r="G614" s="1">
        <v>546</v>
      </c>
      <c r="H614" s="1">
        <v>0</v>
      </c>
    </row>
    <row r="615" spans="1:8">
      <c r="A615" s="1" t="s">
        <v>278</v>
      </c>
      <c r="B615" s="1" t="s">
        <v>206</v>
      </c>
      <c r="C615" s="1" t="s">
        <v>210</v>
      </c>
      <c r="D615" s="1" t="s">
        <v>14</v>
      </c>
      <c r="E615" s="1">
        <v>2018</v>
      </c>
      <c r="F615" s="1">
        <v>420</v>
      </c>
      <c r="G615" s="1">
        <v>738</v>
      </c>
      <c r="H615" s="1">
        <v>0</v>
      </c>
    </row>
    <row r="616" spans="1:8">
      <c r="A616" s="1" t="s">
        <v>278</v>
      </c>
      <c r="B616" s="1" t="s">
        <v>206</v>
      </c>
      <c r="C616" s="1" t="s">
        <v>210</v>
      </c>
      <c r="D616" s="1" t="s">
        <v>13</v>
      </c>
      <c r="E616" s="1">
        <v>2018</v>
      </c>
      <c r="F616" s="1">
        <v>359</v>
      </c>
      <c r="G616" s="1">
        <v>630</v>
      </c>
      <c r="H616" s="1">
        <v>0</v>
      </c>
    </row>
    <row r="617" spans="1:8">
      <c r="A617" s="1" t="s">
        <v>278</v>
      </c>
      <c r="B617" s="1" t="s">
        <v>206</v>
      </c>
      <c r="C617" s="1" t="s">
        <v>210</v>
      </c>
      <c r="D617" s="1" t="s">
        <v>11</v>
      </c>
      <c r="E617" s="1">
        <v>2018</v>
      </c>
      <c r="F617" s="1">
        <v>287</v>
      </c>
      <c r="G617" s="1">
        <v>503</v>
      </c>
      <c r="H617" s="1">
        <v>0</v>
      </c>
    </row>
    <row r="618" spans="1:8">
      <c r="A618" s="1" t="s">
        <v>278</v>
      </c>
      <c r="B618" s="1" t="s">
        <v>206</v>
      </c>
      <c r="C618" s="1" t="s">
        <v>210</v>
      </c>
      <c r="D618" s="1" t="s">
        <v>10</v>
      </c>
      <c r="E618" s="1">
        <v>2018</v>
      </c>
      <c r="F618" s="1">
        <v>280</v>
      </c>
      <c r="G618" s="1">
        <v>493</v>
      </c>
      <c r="H618" s="1">
        <v>0</v>
      </c>
    </row>
    <row r="619" spans="1:8">
      <c r="A619" s="1" t="s">
        <v>278</v>
      </c>
      <c r="B619" s="1" t="s">
        <v>206</v>
      </c>
      <c r="C619" s="1" t="s">
        <v>210</v>
      </c>
      <c r="D619" s="1" t="s">
        <v>9</v>
      </c>
      <c r="E619" s="1">
        <v>2018</v>
      </c>
      <c r="F619" s="1">
        <v>615</v>
      </c>
      <c r="G619" s="1">
        <v>736</v>
      </c>
      <c r="H619" s="1">
        <v>370</v>
      </c>
    </row>
    <row r="620" spans="1:8">
      <c r="A620" s="1" t="s">
        <v>278</v>
      </c>
      <c r="B620" s="1" t="s">
        <v>206</v>
      </c>
      <c r="C620" s="1" t="s">
        <v>210</v>
      </c>
      <c r="D620" s="1" t="s">
        <v>8</v>
      </c>
      <c r="E620" s="1">
        <v>2018</v>
      </c>
      <c r="F620" s="1">
        <v>483</v>
      </c>
      <c r="G620" s="1">
        <v>577</v>
      </c>
      <c r="H620" s="1">
        <v>291</v>
      </c>
    </row>
    <row r="621" spans="1:8">
      <c r="A621" s="1" t="s">
        <v>278</v>
      </c>
      <c r="B621" s="1" t="s">
        <v>206</v>
      </c>
      <c r="C621" s="1" t="s">
        <v>210</v>
      </c>
      <c r="D621" s="1" t="s">
        <v>7</v>
      </c>
      <c r="E621" s="1">
        <v>2018</v>
      </c>
      <c r="F621" s="1">
        <v>459</v>
      </c>
      <c r="G621" s="1">
        <v>554</v>
      </c>
      <c r="H621" s="1">
        <v>276</v>
      </c>
    </row>
    <row r="622" spans="1:8">
      <c r="A622" s="1" t="s">
        <v>278</v>
      </c>
      <c r="B622" s="1" t="s">
        <v>206</v>
      </c>
      <c r="C622" s="1" t="s">
        <v>210</v>
      </c>
      <c r="D622" s="1" t="s">
        <v>6</v>
      </c>
      <c r="E622" s="1">
        <v>2018</v>
      </c>
      <c r="F622" s="1">
        <v>411</v>
      </c>
      <c r="G622" s="1">
        <v>493</v>
      </c>
      <c r="H622" s="1">
        <v>248</v>
      </c>
    </row>
    <row r="623" spans="1:8">
      <c r="A623" s="1" t="s">
        <v>278</v>
      </c>
      <c r="B623" s="1" t="s">
        <v>206</v>
      </c>
      <c r="C623" s="1" t="s">
        <v>210</v>
      </c>
      <c r="D623" s="1" t="s">
        <v>5</v>
      </c>
      <c r="E623" s="1">
        <v>2018</v>
      </c>
      <c r="F623" s="1">
        <v>386</v>
      </c>
      <c r="G623" s="1">
        <v>459</v>
      </c>
      <c r="H623" s="1">
        <v>232</v>
      </c>
    </row>
    <row r="624" spans="1:8">
      <c r="A624" s="1" t="s">
        <v>278</v>
      </c>
      <c r="B624" s="1" t="s">
        <v>206</v>
      </c>
      <c r="C624" s="1" t="s">
        <v>210</v>
      </c>
      <c r="D624" s="1" t="s">
        <v>4</v>
      </c>
      <c r="E624" s="1">
        <v>2018</v>
      </c>
      <c r="F624" s="1">
        <v>539</v>
      </c>
      <c r="G624" s="1">
        <v>427</v>
      </c>
      <c r="H624" s="1">
        <v>324</v>
      </c>
    </row>
    <row r="625" spans="1:8">
      <c r="A625" s="1" t="s">
        <v>278</v>
      </c>
      <c r="B625" s="1" t="s">
        <v>204</v>
      </c>
      <c r="C625" s="1" t="s">
        <v>210</v>
      </c>
      <c r="D625" s="1" t="s">
        <v>18</v>
      </c>
      <c r="E625" s="1">
        <v>2018</v>
      </c>
      <c r="F625" s="1">
        <v>624</v>
      </c>
      <c r="G625" s="1">
        <v>1228</v>
      </c>
      <c r="H625" s="1">
        <v>756</v>
      </c>
    </row>
    <row r="626" spans="1:8">
      <c r="A626" s="1" t="s">
        <v>278</v>
      </c>
      <c r="B626" s="1" t="s">
        <v>204</v>
      </c>
      <c r="C626" s="1" t="s">
        <v>210</v>
      </c>
      <c r="D626" s="1" t="s">
        <v>16</v>
      </c>
      <c r="E626" s="1">
        <v>2018</v>
      </c>
      <c r="F626" s="1">
        <v>553</v>
      </c>
      <c r="G626" s="1">
        <v>1073</v>
      </c>
      <c r="H626" s="1">
        <v>670</v>
      </c>
    </row>
    <row r="627" spans="1:8">
      <c r="A627" s="1" t="s">
        <v>278</v>
      </c>
      <c r="B627" s="1" t="s">
        <v>204</v>
      </c>
      <c r="C627" s="1" t="s">
        <v>210</v>
      </c>
      <c r="D627" s="1" t="s">
        <v>14</v>
      </c>
      <c r="E627" s="1">
        <v>2018</v>
      </c>
      <c r="F627" s="1">
        <v>610</v>
      </c>
      <c r="G627" s="1">
        <v>1188</v>
      </c>
      <c r="H627" s="1">
        <v>739</v>
      </c>
    </row>
    <row r="628" spans="1:8">
      <c r="A628" s="1" t="s">
        <v>278</v>
      </c>
      <c r="B628" s="1" t="s">
        <v>204</v>
      </c>
      <c r="C628" s="1" t="s">
        <v>210</v>
      </c>
      <c r="D628" s="1" t="s">
        <v>13</v>
      </c>
      <c r="E628" s="1">
        <v>2018</v>
      </c>
      <c r="F628" s="1">
        <v>580</v>
      </c>
      <c r="G628" s="1">
        <v>1127</v>
      </c>
      <c r="H628" s="1">
        <v>702</v>
      </c>
    </row>
    <row r="629" spans="1:8">
      <c r="A629" s="1" t="s">
        <v>278</v>
      </c>
      <c r="B629" s="1" t="s">
        <v>204</v>
      </c>
      <c r="C629" s="1" t="s">
        <v>210</v>
      </c>
      <c r="D629" s="1" t="s">
        <v>11</v>
      </c>
      <c r="E629" s="1">
        <v>2018</v>
      </c>
      <c r="F629" s="1">
        <v>631</v>
      </c>
      <c r="G629" s="1">
        <v>1223</v>
      </c>
      <c r="H629" s="1">
        <v>765</v>
      </c>
    </row>
    <row r="630" spans="1:8">
      <c r="A630" s="1" t="s">
        <v>278</v>
      </c>
      <c r="B630" s="1" t="s">
        <v>204</v>
      </c>
      <c r="C630" s="1" t="s">
        <v>210</v>
      </c>
      <c r="D630" s="1" t="s">
        <v>10</v>
      </c>
      <c r="E630" s="1">
        <v>2018</v>
      </c>
      <c r="F630" s="1">
        <v>591</v>
      </c>
      <c r="G630" s="1">
        <v>1141</v>
      </c>
      <c r="H630" s="1">
        <v>716</v>
      </c>
    </row>
    <row r="631" spans="1:8">
      <c r="A631" s="1" t="s">
        <v>278</v>
      </c>
      <c r="B631" s="1" t="s">
        <v>204</v>
      </c>
      <c r="C631" s="1" t="s">
        <v>210</v>
      </c>
      <c r="D631" s="1" t="s">
        <v>9</v>
      </c>
      <c r="E631" s="1">
        <v>2018</v>
      </c>
      <c r="F631" s="1">
        <v>498</v>
      </c>
      <c r="G631" s="1">
        <v>972</v>
      </c>
      <c r="H631" s="1">
        <v>604</v>
      </c>
    </row>
    <row r="632" spans="1:8">
      <c r="A632" s="1" t="s">
        <v>278</v>
      </c>
      <c r="B632" s="1" t="s">
        <v>204</v>
      </c>
      <c r="C632" s="1" t="s">
        <v>210</v>
      </c>
      <c r="D632" s="1" t="s">
        <v>8</v>
      </c>
      <c r="E632" s="1">
        <v>2018</v>
      </c>
      <c r="F632" s="1">
        <v>814</v>
      </c>
      <c r="G632" s="1">
        <v>1210</v>
      </c>
      <c r="H632" s="1">
        <v>987</v>
      </c>
    </row>
    <row r="633" spans="1:8">
      <c r="A633" s="1" t="s">
        <v>278</v>
      </c>
      <c r="B633" s="1" t="s">
        <v>204</v>
      </c>
      <c r="C633" s="1" t="s">
        <v>210</v>
      </c>
      <c r="D633" s="1" t="s">
        <v>7</v>
      </c>
      <c r="E633" s="1">
        <v>2018</v>
      </c>
      <c r="F633" s="1">
        <v>770</v>
      </c>
      <c r="G633" s="1">
        <v>1163</v>
      </c>
      <c r="H633" s="1">
        <v>933</v>
      </c>
    </row>
    <row r="634" spans="1:8">
      <c r="A634" s="1" t="s">
        <v>278</v>
      </c>
      <c r="B634" s="1" t="s">
        <v>204</v>
      </c>
      <c r="C634" s="1" t="s">
        <v>210</v>
      </c>
      <c r="D634" s="1" t="s">
        <v>6</v>
      </c>
      <c r="E634" s="1">
        <v>2018</v>
      </c>
      <c r="F634" s="1">
        <v>673</v>
      </c>
      <c r="G634" s="1">
        <v>1011</v>
      </c>
      <c r="H634" s="1">
        <v>815</v>
      </c>
    </row>
    <row r="635" spans="1:8">
      <c r="A635" s="1" t="s">
        <v>278</v>
      </c>
      <c r="B635" s="1" t="s">
        <v>204</v>
      </c>
      <c r="C635" s="1" t="s">
        <v>210</v>
      </c>
      <c r="D635" s="1" t="s">
        <v>5</v>
      </c>
      <c r="E635" s="1">
        <v>2018</v>
      </c>
      <c r="F635" s="1">
        <v>679</v>
      </c>
      <c r="G635" s="1">
        <v>1023</v>
      </c>
      <c r="H635" s="1">
        <v>822</v>
      </c>
    </row>
    <row r="636" spans="1:8">
      <c r="A636" s="1" t="s">
        <v>278</v>
      </c>
      <c r="B636" s="1" t="s">
        <v>204</v>
      </c>
      <c r="C636" s="1" t="s">
        <v>210</v>
      </c>
      <c r="D636" s="1" t="s">
        <v>4</v>
      </c>
      <c r="E636" s="1">
        <v>2018</v>
      </c>
      <c r="F636" s="1">
        <v>502</v>
      </c>
      <c r="G636" s="1">
        <v>752</v>
      </c>
      <c r="H636" s="1">
        <v>609</v>
      </c>
    </row>
    <row r="637" spans="1:8">
      <c r="A637" s="1" t="s">
        <v>278</v>
      </c>
      <c r="B637" s="1" t="s">
        <v>203</v>
      </c>
      <c r="C637" s="1" t="s">
        <v>210</v>
      </c>
      <c r="D637" s="1" t="s">
        <v>8</v>
      </c>
      <c r="E637" s="1">
        <v>2018</v>
      </c>
      <c r="F637" s="1">
        <v>303</v>
      </c>
      <c r="G637" s="1">
        <v>1059</v>
      </c>
      <c r="H637" s="1">
        <v>368</v>
      </c>
    </row>
    <row r="638" spans="1:8">
      <c r="A638" s="1" t="s">
        <v>278</v>
      </c>
      <c r="B638" s="1" t="s">
        <v>203</v>
      </c>
      <c r="C638" s="1" t="s">
        <v>210</v>
      </c>
      <c r="D638" s="1" t="s">
        <v>7</v>
      </c>
      <c r="E638" s="1">
        <v>2018</v>
      </c>
      <c r="F638" s="1">
        <v>351</v>
      </c>
      <c r="G638" s="1">
        <v>1237</v>
      </c>
      <c r="H638" s="1">
        <v>426</v>
      </c>
    </row>
    <row r="639" spans="1:8">
      <c r="A639" s="1" t="s">
        <v>278</v>
      </c>
      <c r="B639" s="1" t="s">
        <v>203</v>
      </c>
      <c r="C639" s="1" t="s">
        <v>210</v>
      </c>
      <c r="D639" s="1" t="s">
        <v>6</v>
      </c>
      <c r="E639" s="1">
        <v>2018</v>
      </c>
      <c r="F639" s="1">
        <v>321</v>
      </c>
      <c r="G639" s="1">
        <v>1115</v>
      </c>
      <c r="H639" s="1">
        <v>390</v>
      </c>
    </row>
    <row r="640" spans="1:8">
      <c r="A640" s="1" t="s">
        <v>278</v>
      </c>
      <c r="B640" s="1" t="s">
        <v>203</v>
      </c>
      <c r="C640" s="1" t="s">
        <v>210</v>
      </c>
      <c r="D640" s="1" t="s">
        <v>5</v>
      </c>
      <c r="E640" s="1">
        <v>2018</v>
      </c>
      <c r="F640" s="1">
        <v>321</v>
      </c>
      <c r="G640" s="1">
        <v>1131</v>
      </c>
      <c r="H640" s="1">
        <v>390</v>
      </c>
    </row>
    <row r="641" spans="1:8">
      <c r="A641" s="1" t="s">
        <v>278</v>
      </c>
      <c r="B641" s="1" t="s">
        <v>203</v>
      </c>
      <c r="C641" s="1" t="s">
        <v>210</v>
      </c>
      <c r="D641" s="1" t="s">
        <v>4</v>
      </c>
      <c r="E641" s="1">
        <v>2018</v>
      </c>
      <c r="F641" s="1">
        <v>307</v>
      </c>
      <c r="G641" s="1">
        <v>1067</v>
      </c>
      <c r="H641" s="1">
        <v>373</v>
      </c>
    </row>
    <row r="642" spans="1:8">
      <c r="A642" s="1" t="s">
        <v>278</v>
      </c>
      <c r="B642" s="1" t="s">
        <v>205</v>
      </c>
      <c r="C642" s="1" t="s">
        <v>210</v>
      </c>
      <c r="D642" s="1" t="s">
        <v>8</v>
      </c>
      <c r="E642" s="1">
        <v>2018</v>
      </c>
      <c r="F642" s="1">
        <v>217</v>
      </c>
      <c r="G642" s="1">
        <v>885</v>
      </c>
      <c r="H642" s="1">
        <v>310</v>
      </c>
    </row>
    <row r="643" spans="1:8">
      <c r="A643" s="1" t="s">
        <v>278</v>
      </c>
      <c r="B643" s="1" t="s">
        <v>205</v>
      </c>
      <c r="C643" s="1" t="s">
        <v>210</v>
      </c>
      <c r="D643" s="1" t="s">
        <v>7</v>
      </c>
      <c r="E643" s="1">
        <v>2018</v>
      </c>
      <c r="F643" s="1">
        <v>239</v>
      </c>
      <c r="G643" s="1">
        <v>970</v>
      </c>
      <c r="H643" s="1">
        <v>341</v>
      </c>
    </row>
    <row r="644" spans="1:8">
      <c r="A644" s="1" t="s">
        <v>278</v>
      </c>
      <c r="B644" s="1" t="s">
        <v>205</v>
      </c>
      <c r="C644" s="1" t="s">
        <v>210</v>
      </c>
      <c r="D644" s="1" t="s">
        <v>6</v>
      </c>
      <c r="E644" s="1">
        <v>2018</v>
      </c>
      <c r="F644" s="1">
        <v>221</v>
      </c>
      <c r="G644" s="1">
        <v>900</v>
      </c>
      <c r="H644" s="1">
        <v>317</v>
      </c>
    </row>
    <row r="645" spans="1:8">
      <c r="A645" s="1" t="s">
        <v>278</v>
      </c>
      <c r="B645" s="1" t="s">
        <v>205</v>
      </c>
      <c r="C645" s="1" t="s">
        <v>210</v>
      </c>
      <c r="D645" s="1" t="s">
        <v>5</v>
      </c>
      <c r="E645" s="1">
        <v>2018</v>
      </c>
      <c r="F645" s="1">
        <v>214</v>
      </c>
      <c r="G645" s="1">
        <v>872</v>
      </c>
      <c r="H645" s="1">
        <v>306</v>
      </c>
    </row>
    <row r="646" spans="1:8">
      <c r="A646" s="1" t="s">
        <v>278</v>
      </c>
      <c r="B646" s="1" t="s">
        <v>205</v>
      </c>
      <c r="C646" s="1" t="s">
        <v>210</v>
      </c>
      <c r="D646" s="1" t="s">
        <v>4</v>
      </c>
      <c r="E646" s="1">
        <v>2018</v>
      </c>
      <c r="F646" s="1">
        <v>230</v>
      </c>
      <c r="G646" s="1">
        <v>952</v>
      </c>
      <c r="H646" s="1">
        <v>329</v>
      </c>
    </row>
    <row r="647" spans="1:8">
      <c r="A647" s="1" t="s">
        <v>278</v>
      </c>
      <c r="B647" s="1" t="s">
        <v>207</v>
      </c>
      <c r="C647" s="1" t="s">
        <v>209</v>
      </c>
      <c r="D647" s="1" t="s">
        <v>18</v>
      </c>
      <c r="E647" s="1">
        <v>2018</v>
      </c>
      <c r="F647" s="1">
        <v>290</v>
      </c>
      <c r="G647" s="1">
        <v>433</v>
      </c>
      <c r="H647" s="1">
        <v>169</v>
      </c>
    </row>
    <row r="648" spans="1:8">
      <c r="A648" s="1" t="s">
        <v>278</v>
      </c>
      <c r="B648" s="1" t="s">
        <v>207</v>
      </c>
      <c r="C648" s="1" t="s">
        <v>209</v>
      </c>
      <c r="D648" s="1" t="s">
        <v>16</v>
      </c>
      <c r="E648" s="1">
        <v>2018</v>
      </c>
      <c r="F648" s="1">
        <v>326</v>
      </c>
      <c r="G648" s="1">
        <v>488</v>
      </c>
      <c r="H648" s="1">
        <v>190</v>
      </c>
    </row>
    <row r="649" spans="1:8">
      <c r="A649" s="1" t="s">
        <v>278</v>
      </c>
      <c r="B649" s="1" t="s">
        <v>207</v>
      </c>
      <c r="C649" s="1" t="s">
        <v>209</v>
      </c>
      <c r="D649" s="1" t="s">
        <v>14</v>
      </c>
      <c r="E649" s="1">
        <v>2018</v>
      </c>
      <c r="F649" s="1">
        <v>488</v>
      </c>
      <c r="G649" s="1">
        <v>725</v>
      </c>
      <c r="H649" s="1">
        <v>284</v>
      </c>
    </row>
    <row r="650" spans="1:8">
      <c r="A650" s="1" t="s">
        <v>278</v>
      </c>
      <c r="B650" s="1" t="s">
        <v>207</v>
      </c>
      <c r="C650" s="1" t="s">
        <v>209</v>
      </c>
      <c r="D650" s="1" t="s">
        <v>13</v>
      </c>
      <c r="E650" s="1">
        <v>2018</v>
      </c>
      <c r="F650" s="1">
        <v>521</v>
      </c>
      <c r="G650" s="1">
        <v>780</v>
      </c>
      <c r="H650" s="1">
        <v>303</v>
      </c>
    </row>
    <row r="651" spans="1:8">
      <c r="A651" s="1" t="s">
        <v>278</v>
      </c>
      <c r="B651" s="1" t="s">
        <v>207</v>
      </c>
      <c r="C651" s="1" t="s">
        <v>209</v>
      </c>
      <c r="D651" s="1" t="s">
        <v>11</v>
      </c>
      <c r="E651" s="1">
        <v>2018</v>
      </c>
      <c r="F651" s="1">
        <v>451</v>
      </c>
      <c r="G651" s="1">
        <v>676</v>
      </c>
      <c r="H651" s="1">
        <v>262</v>
      </c>
    </row>
    <row r="652" spans="1:8">
      <c r="A652" s="1" t="s">
        <v>278</v>
      </c>
      <c r="B652" s="1" t="s">
        <v>207</v>
      </c>
      <c r="C652" s="1" t="s">
        <v>209</v>
      </c>
      <c r="D652" s="1" t="s">
        <v>10</v>
      </c>
      <c r="E652" s="1">
        <v>2018</v>
      </c>
      <c r="F652" s="1">
        <v>379</v>
      </c>
      <c r="G652" s="1">
        <v>568</v>
      </c>
      <c r="H652" s="1">
        <v>221</v>
      </c>
    </row>
    <row r="653" spans="1:8">
      <c r="A653" s="1" t="s">
        <v>278</v>
      </c>
      <c r="B653" s="1" t="s">
        <v>207</v>
      </c>
      <c r="C653" s="1" t="s">
        <v>209</v>
      </c>
      <c r="D653" s="1" t="s">
        <v>9</v>
      </c>
      <c r="E653" s="1">
        <v>2018</v>
      </c>
      <c r="F653" s="1">
        <v>502</v>
      </c>
      <c r="G653" s="1">
        <v>449</v>
      </c>
      <c r="H653" s="1">
        <v>292</v>
      </c>
    </row>
    <row r="654" spans="1:8">
      <c r="A654" s="1" t="s">
        <v>278</v>
      </c>
      <c r="B654" s="1" t="s">
        <v>207</v>
      </c>
      <c r="C654" s="1" t="s">
        <v>209</v>
      </c>
      <c r="D654" s="1" t="s">
        <v>8</v>
      </c>
      <c r="E654" s="1">
        <v>2018</v>
      </c>
      <c r="F654" s="1">
        <v>433</v>
      </c>
      <c r="G654" s="1">
        <v>390</v>
      </c>
      <c r="H654" s="1">
        <v>252</v>
      </c>
    </row>
    <row r="655" spans="1:8">
      <c r="A655" s="1" t="s">
        <v>278</v>
      </c>
      <c r="B655" s="1" t="s">
        <v>207</v>
      </c>
      <c r="C655" s="1" t="s">
        <v>209</v>
      </c>
      <c r="D655" s="1" t="s">
        <v>7</v>
      </c>
      <c r="E655" s="1">
        <v>2018</v>
      </c>
      <c r="F655" s="1">
        <v>487</v>
      </c>
      <c r="G655" s="1">
        <v>440</v>
      </c>
      <c r="H655" s="1">
        <v>283</v>
      </c>
    </row>
    <row r="656" spans="1:8">
      <c r="A656" s="1" t="s">
        <v>278</v>
      </c>
      <c r="B656" s="1" t="s">
        <v>207</v>
      </c>
      <c r="C656" s="1" t="s">
        <v>209</v>
      </c>
      <c r="D656" s="1" t="s">
        <v>6</v>
      </c>
      <c r="E656" s="1">
        <v>2018</v>
      </c>
      <c r="F656" s="1">
        <v>404</v>
      </c>
      <c r="G656" s="1">
        <v>361</v>
      </c>
      <c r="H656" s="1">
        <v>235</v>
      </c>
    </row>
    <row r="657" spans="1:8">
      <c r="A657" s="1" t="s">
        <v>278</v>
      </c>
      <c r="B657" s="1" t="s">
        <v>207</v>
      </c>
      <c r="C657" s="1" t="s">
        <v>209</v>
      </c>
      <c r="D657" s="1" t="s">
        <v>5</v>
      </c>
      <c r="E657" s="1">
        <v>2018</v>
      </c>
      <c r="F657" s="1">
        <v>407</v>
      </c>
      <c r="G657" s="1">
        <v>369</v>
      </c>
      <c r="H657" s="1">
        <v>237</v>
      </c>
    </row>
    <row r="658" spans="1:8">
      <c r="A658" s="1" t="s">
        <v>278</v>
      </c>
      <c r="B658" s="1" t="s">
        <v>207</v>
      </c>
      <c r="C658" s="1" t="s">
        <v>209</v>
      </c>
      <c r="D658" s="1" t="s">
        <v>4</v>
      </c>
      <c r="E658" s="1">
        <v>2018</v>
      </c>
      <c r="F658" s="1">
        <v>680</v>
      </c>
      <c r="G658" s="1">
        <v>478</v>
      </c>
      <c r="H658" s="1">
        <v>396</v>
      </c>
    </row>
    <row r="659" spans="1:8">
      <c r="A659" s="1" t="s">
        <v>278</v>
      </c>
      <c r="B659" s="1" t="s">
        <v>206</v>
      </c>
      <c r="C659" s="1" t="s">
        <v>209</v>
      </c>
      <c r="D659" s="1" t="s">
        <v>18</v>
      </c>
      <c r="E659" s="1">
        <v>2018</v>
      </c>
      <c r="F659" s="1">
        <v>179</v>
      </c>
      <c r="G659" s="1">
        <v>314</v>
      </c>
      <c r="H659" s="1">
        <v>0</v>
      </c>
    </row>
    <row r="660" spans="1:8">
      <c r="A660" s="1" t="s">
        <v>278</v>
      </c>
      <c r="B660" s="1" t="s">
        <v>206</v>
      </c>
      <c r="C660" s="1" t="s">
        <v>209</v>
      </c>
      <c r="D660" s="1" t="s">
        <v>16</v>
      </c>
      <c r="E660" s="1">
        <v>2018</v>
      </c>
      <c r="F660" s="1">
        <v>267</v>
      </c>
      <c r="G660" s="1">
        <v>469</v>
      </c>
      <c r="H660" s="1">
        <v>0</v>
      </c>
    </row>
    <row r="661" spans="1:8">
      <c r="A661" s="1" t="s">
        <v>278</v>
      </c>
      <c r="B661" s="1" t="s">
        <v>206</v>
      </c>
      <c r="C661" s="1" t="s">
        <v>209</v>
      </c>
      <c r="D661" s="1" t="s">
        <v>14</v>
      </c>
      <c r="E661" s="1">
        <v>2018</v>
      </c>
      <c r="F661" s="1">
        <v>312</v>
      </c>
      <c r="G661" s="1">
        <v>544</v>
      </c>
      <c r="H661" s="1">
        <v>0</v>
      </c>
    </row>
    <row r="662" spans="1:8">
      <c r="A662" s="1" t="s">
        <v>278</v>
      </c>
      <c r="B662" s="1" t="s">
        <v>206</v>
      </c>
      <c r="C662" s="1" t="s">
        <v>209</v>
      </c>
      <c r="D662" s="1" t="s">
        <v>13</v>
      </c>
      <c r="E662" s="1">
        <v>2018</v>
      </c>
      <c r="F662" s="1">
        <v>275</v>
      </c>
      <c r="G662" s="1">
        <v>485</v>
      </c>
      <c r="H662" s="1">
        <v>0</v>
      </c>
    </row>
    <row r="663" spans="1:8">
      <c r="A663" s="1" t="s">
        <v>278</v>
      </c>
      <c r="B663" s="1" t="s">
        <v>206</v>
      </c>
      <c r="C663" s="1" t="s">
        <v>209</v>
      </c>
      <c r="D663" s="1" t="s">
        <v>11</v>
      </c>
      <c r="E663" s="1">
        <v>2018</v>
      </c>
      <c r="F663" s="1">
        <v>241</v>
      </c>
      <c r="G663" s="1">
        <v>421</v>
      </c>
      <c r="H663" s="1">
        <v>0</v>
      </c>
    </row>
    <row r="664" spans="1:8">
      <c r="A664" s="1" t="s">
        <v>278</v>
      </c>
      <c r="B664" s="1" t="s">
        <v>206</v>
      </c>
      <c r="C664" s="1" t="s">
        <v>209</v>
      </c>
      <c r="D664" s="1" t="s">
        <v>10</v>
      </c>
      <c r="E664" s="1">
        <v>2018</v>
      </c>
      <c r="F664" s="1">
        <v>232</v>
      </c>
      <c r="G664" s="1">
        <v>408</v>
      </c>
      <c r="H664" s="1">
        <v>0</v>
      </c>
    </row>
    <row r="665" spans="1:8">
      <c r="A665" s="1" t="s">
        <v>278</v>
      </c>
      <c r="B665" s="1" t="s">
        <v>206</v>
      </c>
      <c r="C665" s="1" t="s">
        <v>209</v>
      </c>
      <c r="D665" s="1" t="s">
        <v>9</v>
      </c>
      <c r="E665" s="1">
        <v>2018</v>
      </c>
      <c r="F665" s="1">
        <v>431</v>
      </c>
      <c r="G665" s="1">
        <v>520</v>
      </c>
      <c r="H665" s="1">
        <v>260</v>
      </c>
    </row>
    <row r="666" spans="1:8">
      <c r="A666" s="1" t="s">
        <v>278</v>
      </c>
      <c r="B666" s="1" t="s">
        <v>206</v>
      </c>
      <c r="C666" s="1" t="s">
        <v>209</v>
      </c>
      <c r="D666" s="1" t="s">
        <v>8</v>
      </c>
      <c r="E666" s="1">
        <v>2018</v>
      </c>
      <c r="F666" s="1">
        <v>414</v>
      </c>
      <c r="G666" s="1">
        <v>498</v>
      </c>
      <c r="H666" s="1">
        <v>249</v>
      </c>
    </row>
    <row r="667" spans="1:8">
      <c r="A667" s="1" t="s">
        <v>278</v>
      </c>
      <c r="B667" s="1" t="s">
        <v>206</v>
      </c>
      <c r="C667" s="1" t="s">
        <v>209</v>
      </c>
      <c r="D667" s="1" t="s">
        <v>7</v>
      </c>
      <c r="E667" s="1">
        <v>2018</v>
      </c>
      <c r="F667" s="1">
        <v>404</v>
      </c>
      <c r="G667" s="1">
        <v>487</v>
      </c>
      <c r="H667" s="1">
        <v>243</v>
      </c>
    </row>
    <row r="668" spans="1:8">
      <c r="A668" s="1" t="s">
        <v>278</v>
      </c>
      <c r="B668" s="1" t="s">
        <v>206</v>
      </c>
      <c r="C668" s="1" t="s">
        <v>209</v>
      </c>
      <c r="D668" s="1" t="s">
        <v>6</v>
      </c>
      <c r="E668" s="1">
        <v>2018</v>
      </c>
      <c r="F668" s="1">
        <v>389</v>
      </c>
      <c r="G668" s="1">
        <v>463</v>
      </c>
      <c r="H668" s="1">
        <v>234</v>
      </c>
    </row>
    <row r="669" spans="1:8">
      <c r="A669" s="1" t="s">
        <v>278</v>
      </c>
      <c r="B669" s="1" t="s">
        <v>206</v>
      </c>
      <c r="C669" s="1" t="s">
        <v>209</v>
      </c>
      <c r="D669" s="1" t="s">
        <v>5</v>
      </c>
      <c r="E669" s="1">
        <v>2018</v>
      </c>
      <c r="F669" s="1">
        <v>352</v>
      </c>
      <c r="G669" s="1">
        <v>421</v>
      </c>
      <c r="H669" s="1">
        <v>212</v>
      </c>
    </row>
    <row r="670" spans="1:8">
      <c r="A670" s="1" t="s">
        <v>278</v>
      </c>
      <c r="B670" s="1" t="s">
        <v>206</v>
      </c>
      <c r="C670" s="1" t="s">
        <v>209</v>
      </c>
      <c r="D670" s="1" t="s">
        <v>4</v>
      </c>
      <c r="E670" s="1">
        <v>2018</v>
      </c>
      <c r="F670" s="1">
        <v>378</v>
      </c>
      <c r="G670" s="1">
        <v>301</v>
      </c>
      <c r="H670" s="1">
        <v>228</v>
      </c>
    </row>
    <row r="671" spans="1:8">
      <c r="A671" s="1" t="s">
        <v>278</v>
      </c>
      <c r="B671" s="1" t="s">
        <v>204</v>
      </c>
      <c r="C671" s="1" t="s">
        <v>209</v>
      </c>
      <c r="D671" s="1" t="s">
        <v>18</v>
      </c>
      <c r="E671" s="1">
        <v>2018</v>
      </c>
      <c r="F671" s="1">
        <v>490</v>
      </c>
      <c r="G671" s="1">
        <v>959</v>
      </c>
      <c r="H671" s="1">
        <v>593</v>
      </c>
    </row>
    <row r="672" spans="1:8">
      <c r="A672" s="1" t="s">
        <v>278</v>
      </c>
      <c r="B672" s="1" t="s">
        <v>204</v>
      </c>
      <c r="C672" s="1" t="s">
        <v>209</v>
      </c>
      <c r="D672" s="1" t="s">
        <v>16</v>
      </c>
      <c r="E672" s="1">
        <v>2018</v>
      </c>
      <c r="F672" s="1">
        <v>456</v>
      </c>
      <c r="G672" s="1">
        <v>880</v>
      </c>
      <c r="H672" s="1">
        <v>552</v>
      </c>
    </row>
    <row r="673" spans="1:8">
      <c r="A673" s="1" t="s">
        <v>278</v>
      </c>
      <c r="B673" s="1" t="s">
        <v>204</v>
      </c>
      <c r="C673" s="1" t="s">
        <v>209</v>
      </c>
      <c r="D673" s="1" t="s">
        <v>14</v>
      </c>
      <c r="E673" s="1">
        <v>2018</v>
      </c>
      <c r="F673" s="1">
        <v>492</v>
      </c>
      <c r="G673" s="1">
        <v>962</v>
      </c>
      <c r="H673" s="1">
        <v>596</v>
      </c>
    </row>
    <row r="674" spans="1:8">
      <c r="A674" s="1" t="s">
        <v>278</v>
      </c>
      <c r="B674" s="1" t="s">
        <v>204</v>
      </c>
      <c r="C674" s="1" t="s">
        <v>209</v>
      </c>
      <c r="D674" s="1" t="s">
        <v>13</v>
      </c>
      <c r="E674" s="1">
        <v>2018</v>
      </c>
      <c r="F674" s="1">
        <v>520</v>
      </c>
      <c r="G674" s="1">
        <v>1012</v>
      </c>
      <c r="H674" s="1">
        <v>630</v>
      </c>
    </row>
    <row r="675" spans="1:8">
      <c r="A675" s="1" t="s">
        <v>278</v>
      </c>
      <c r="B675" s="1" t="s">
        <v>204</v>
      </c>
      <c r="C675" s="1" t="s">
        <v>209</v>
      </c>
      <c r="D675" s="1" t="s">
        <v>11</v>
      </c>
      <c r="E675" s="1">
        <v>2018</v>
      </c>
      <c r="F675" s="1">
        <v>488</v>
      </c>
      <c r="G675" s="1">
        <v>950</v>
      </c>
      <c r="H675" s="1">
        <v>592</v>
      </c>
    </row>
    <row r="676" spans="1:8">
      <c r="A676" s="1" t="s">
        <v>278</v>
      </c>
      <c r="B676" s="1" t="s">
        <v>204</v>
      </c>
      <c r="C676" s="1" t="s">
        <v>209</v>
      </c>
      <c r="D676" s="1" t="s">
        <v>10</v>
      </c>
      <c r="E676" s="1">
        <v>2018</v>
      </c>
      <c r="F676" s="1">
        <v>476</v>
      </c>
      <c r="G676" s="1">
        <v>929</v>
      </c>
      <c r="H676" s="1">
        <v>577</v>
      </c>
    </row>
    <row r="677" spans="1:8">
      <c r="A677" s="1" t="s">
        <v>278</v>
      </c>
      <c r="B677" s="1" t="s">
        <v>204</v>
      </c>
      <c r="C677" s="1" t="s">
        <v>209</v>
      </c>
      <c r="D677" s="1" t="s">
        <v>9</v>
      </c>
      <c r="E677" s="1">
        <v>2018</v>
      </c>
      <c r="F677" s="1">
        <v>443</v>
      </c>
      <c r="G677" s="1">
        <v>856</v>
      </c>
      <c r="H677" s="1">
        <v>537</v>
      </c>
    </row>
    <row r="678" spans="1:8">
      <c r="A678" s="1" t="s">
        <v>278</v>
      </c>
      <c r="B678" s="1" t="s">
        <v>204</v>
      </c>
      <c r="C678" s="1" t="s">
        <v>209</v>
      </c>
      <c r="D678" s="1" t="s">
        <v>8</v>
      </c>
      <c r="E678" s="1">
        <v>2018</v>
      </c>
      <c r="F678" s="1">
        <v>606</v>
      </c>
      <c r="G678" s="1">
        <v>904</v>
      </c>
      <c r="H678" s="1">
        <v>734</v>
      </c>
    </row>
    <row r="679" spans="1:8">
      <c r="A679" s="1" t="s">
        <v>278</v>
      </c>
      <c r="B679" s="1" t="s">
        <v>204</v>
      </c>
      <c r="C679" s="1" t="s">
        <v>209</v>
      </c>
      <c r="D679" s="1" t="s">
        <v>7</v>
      </c>
      <c r="E679" s="1">
        <v>2018</v>
      </c>
      <c r="F679" s="1">
        <v>589</v>
      </c>
      <c r="G679" s="1">
        <v>893</v>
      </c>
      <c r="H679" s="1">
        <v>714</v>
      </c>
    </row>
    <row r="680" spans="1:8">
      <c r="A680" s="1" t="s">
        <v>278</v>
      </c>
      <c r="B680" s="1" t="s">
        <v>204</v>
      </c>
      <c r="C680" s="1" t="s">
        <v>209</v>
      </c>
      <c r="D680" s="1" t="s">
        <v>6</v>
      </c>
      <c r="E680" s="1">
        <v>2018</v>
      </c>
      <c r="F680" s="1">
        <v>568</v>
      </c>
      <c r="G680" s="1">
        <v>847</v>
      </c>
      <c r="H680" s="1">
        <v>688</v>
      </c>
    </row>
    <row r="681" spans="1:8">
      <c r="A681" s="1" t="s">
        <v>278</v>
      </c>
      <c r="B681" s="1" t="s">
        <v>204</v>
      </c>
      <c r="C681" s="1" t="s">
        <v>209</v>
      </c>
      <c r="D681" s="1" t="s">
        <v>5</v>
      </c>
      <c r="E681" s="1">
        <v>2018</v>
      </c>
      <c r="F681" s="1">
        <v>539</v>
      </c>
      <c r="G681" s="1">
        <v>803</v>
      </c>
      <c r="H681" s="1">
        <v>654</v>
      </c>
    </row>
    <row r="682" spans="1:8">
      <c r="A682" s="1" t="s">
        <v>278</v>
      </c>
      <c r="B682" s="1" t="s">
        <v>204</v>
      </c>
      <c r="C682" s="1" t="s">
        <v>209</v>
      </c>
      <c r="D682" s="1" t="s">
        <v>4</v>
      </c>
      <c r="E682" s="1">
        <v>2018</v>
      </c>
      <c r="F682" s="1">
        <v>394</v>
      </c>
      <c r="G682" s="1">
        <v>596</v>
      </c>
      <c r="H682" s="1">
        <v>477</v>
      </c>
    </row>
    <row r="683" spans="1:8">
      <c r="A683" s="1" t="s">
        <v>278</v>
      </c>
      <c r="B683" s="1" t="s">
        <v>203</v>
      </c>
      <c r="C683" s="1" t="s">
        <v>209</v>
      </c>
      <c r="D683" s="1" t="s">
        <v>8</v>
      </c>
      <c r="E683" s="1">
        <v>2018</v>
      </c>
      <c r="F683" s="1">
        <v>258</v>
      </c>
      <c r="G683" s="1">
        <v>898</v>
      </c>
      <c r="H683" s="1">
        <v>313</v>
      </c>
    </row>
    <row r="684" spans="1:8">
      <c r="A684" s="1" t="s">
        <v>278</v>
      </c>
      <c r="B684" s="1" t="s">
        <v>203</v>
      </c>
      <c r="C684" s="1" t="s">
        <v>209</v>
      </c>
      <c r="D684" s="1" t="s">
        <v>7</v>
      </c>
      <c r="E684" s="1">
        <v>2018</v>
      </c>
      <c r="F684" s="1">
        <v>286</v>
      </c>
      <c r="G684" s="1">
        <v>992</v>
      </c>
      <c r="H684" s="1">
        <v>347</v>
      </c>
    </row>
    <row r="685" spans="1:8">
      <c r="A685" s="1" t="s">
        <v>278</v>
      </c>
      <c r="B685" s="1" t="s">
        <v>203</v>
      </c>
      <c r="C685" s="1" t="s">
        <v>209</v>
      </c>
      <c r="D685" s="1" t="s">
        <v>6</v>
      </c>
      <c r="E685" s="1">
        <v>2018</v>
      </c>
      <c r="F685" s="1">
        <v>284</v>
      </c>
      <c r="G685" s="1">
        <v>997</v>
      </c>
      <c r="H685" s="1">
        <v>344</v>
      </c>
    </row>
    <row r="686" spans="1:8">
      <c r="A686" s="1" t="s">
        <v>278</v>
      </c>
      <c r="B686" s="1" t="s">
        <v>203</v>
      </c>
      <c r="C686" s="1" t="s">
        <v>209</v>
      </c>
      <c r="D686" s="1" t="s">
        <v>5</v>
      </c>
      <c r="E686" s="1">
        <v>2018</v>
      </c>
      <c r="F686" s="1">
        <v>270</v>
      </c>
      <c r="G686" s="1">
        <v>949</v>
      </c>
      <c r="H686" s="1">
        <v>328</v>
      </c>
    </row>
    <row r="687" spans="1:8">
      <c r="A687" s="1" t="s">
        <v>278</v>
      </c>
      <c r="B687" s="1" t="s">
        <v>203</v>
      </c>
      <c r="C687" s="1" t="s">
        <v>209</v>
      </c>
      <c r="D687" s="1" t="s">
        <v>4</v>
      </c>
      <c r="E687" s="1">
        <v>2018</v>
      </c>
      <c r="F687" s="1">
        <v>247</v>
      </c>
      <c r="G687" s="1">
        <v>865</v>
      </c>
      <c r="H687" s="1">
        <v>300</v>
      </c>
    </row>
    <row r="688" spans="1:8">
      <c r="A688" s="1" t="s">
        <v>278</v>
      </c>
      <c r="B688" s="1" t="s">
        <v>205</v>
      </c>
      <c r="C688" s="1" t="s">
        <v>209</v>
      </c>
      <c r="D688" s="1" t="s">
        <v>8</v>
      </c>
      <c r="E688" s="1">
        <v>2018</v>
      </c>
      <c r="F688" s="1">
        <v>164</v>
      </c>
      <c r="G688" s="1">
        <v>673</v>
      </c>
      <c r="H688" s="1">
        <v>234</v>
      </c>
    </row>
    <row r="689" spans="1:8">
      <c r="A689" s="1" t="s">
        <v>278</v>
      </c>
      <c r="B689" s="1" t="s">
        <v>205</v>
      </c>
      <c r="C689" s="1" t="s">
        <v>209</v>
      </c>
      <c r="D689" s="1" t="s">
        <v>7</v>
      </c>
      <c r="E689" s="1">
        <v>2018</v>
      </c>
      <c r="F689" s="1">
        <v>167</v>
      </c>
      <c r="G689" s="1">
        <v>691</v>
      </c>
      <c r="H689" s="1">
        <v>239</v>
      </c>
    </row>
    <row r="690" spans="1:8">
      <c r="A690" s="1" t="s">
        <v>278</v>
      </c>
      <c r="B690" s="1" t="s">
        <v>205</v>
      </c>
      <c r="C690" s="1" t="s">
        <v>209</v>
      </c>
      <c r="D690" s="1" t="s">
        <v>6</v>
      </c>
      <c r="E690" s="1">
        <v>2018</v>
      </c>
      <c r="F690" s="1">
        <v>164</v>
      </c>
      <c r="G690" s="1">
        <v>672</v>
      </c>
      <c r="H690" s="1">
        <v>234</v>
      </c>
    </row>
    <row r="691" spans="1:8">
      <c r="A691" s="1" t="s">
        <v>278</v>
      </c>
      <c r="B691" s="1" t="s">
        <v>205</v>
      </c>
      <c r="C691" s="1" t="s">
        <v>209</v>
      </c>
      <c r="D691" s="1" t="s">
        <v>5</v>
      </c>
      <c r="E691" s="1">
        <v>2018</v>
      </c>
      <c r="F691" s="1">
        <v>155</v>
      </c>
      <c r="G691" s="1">
        <v>631</v>
      </c>
      <c r="H691" s="1">
        <v>221</v>
      </c>
    </row>
    <row r="692" spans="1:8">
      <c r="A692" s="1" t="s">
        <v>278</v>
      </c>
      <c r="B692" s="1" t="s">
        <v>205</v>
      </c>
      <c r="C692" s="1" t="s">
        <v>209</v>
      </c>
      <c r="D692" s="1" t="s">
        <v>4</v>
      </c>
      <c r="E692" s="1">
        <v>2018</v>
      </c>
      <c r="F692" s="1">
        <v>189</v>
      </c>
      <c r="G692" s="1">
        <v>771</v>
      </c>
      <c r="H692" s="1">
        <v>271</v>
      </c>
    </row>
    <row r="693" spans="1:8">
      <c r="A693" s="1" t="s">
        <v>278</v>
      </c>
      <c r="B693" s="1" t="s">
        <v>207</v>
      </c>
      <c r="C693" s="1" t="s">
        <v>208</v>
      </c>
      <c r="D693" s="1" t="s">
        <v>18</v>
      </c>
      <c r="E693" s="1">
        <v>2018</v>
      </c>
      <c r="F693" s="1">
        <v>152</v>
      </c>
      <c r="G693" s="1">
        <v>228</v>
      </c>
      <c r="H693" s="1">
        <v>88</v>
      </c>
    </row>
    <row r="694" spans="1:8">
      <c r="A694" s="1" t="s">
        <v>278</v>
      </c>
      <c r="B694" s="1" t="s">
        <v>207</v>
      </c>
      <c r="C694" s="1" t="s">
        <v>208</v>
      </c>
      <c r="D694" s="1" t="s">
        <v>16</v>
      </c>
      <c r="E694" s="1">
        <v>2018</v>
      </c>
      <c r="F694" s="1">
        <v>161</v>
      </c>
      <c r="G694" s="1">
        <v>240</v>
      </c>
      <c r="H694" s="1">
        <v>94</v>
      </c>
    </row>
    <row r="695" spans="1:8">
      <c r="A695" s="1" t="s">
        <v>278</v>
      </c>
      <c r="B695" s="1" t="s">
        <v>207</v>
      </c>
      <c r="C695" s="1" t="s">
        <v>208</v>
      </c>
      <c r="D695" s="1" t="s">
        <v>14</v>
      </c>
      <c r="E695" s="1">
        <v>2018</v>
      </c>
      <c r="F695" s="1">
        <v>219</v>
      </c>
      <c r="G695" s="1">
        <v>328</v>
      </c>
      <c r="H695" s="1">
        <v>127</v>
      </c>
    </row>
    <row r="696" spans="1:8">
      <c r="A696" s="1" t="s">
        <v>278</v>
      </c>
      <c r="B696" s="1" t="s">
        <v>207</v>
      </c>
      <c r="C696" s="1" t="s">
        <v>208</v>
      </c>
      <c r="D696" s="1" t="s">
        <v>13</v>
      </c>
      <c r="E696" s="1">
        <v>2018</v>
      </c>
      <c r="F696" s="1">
        <v>260</v>
      </c>
      <c r="G696" s="1">
        <v>386</v>
      </c>
      <c r="H696" s="1">
        <v>151</v>
      </c>
    </row>
    <row r="697" spans="1:8">
      <c r="A697" s="1" t="s">
        <v>278</v>
      </c>
      <c r="B697" s="1" t="s">
        <v>207</v>
      </c>
      <c r="C697" s="1" t="s">
        <v>208</v>
      </c>
      <c r="D697" s="1" t="s">
        <v>11</v>
      </c>
      <c r="E697" s="1">
        <v>2018</v>
      </c>
      <c r="F697" s="1">
        <v>206</v>
      </c>
      <c r="G697" s="1">
        <v>310</v>
      </c>
      <c r="H697" s="1">
        <v>120</v>
      </c>
    </row>
    <row r="698" spans="1:8">
      <c r="A698" s="1" t="s">
        <v>278</v>
      </c>
      <c r="B698" s="1" t="s">
        <v>207</v>
      </c>
      <c r="C698" s="1" t="s">
        <v>208</v>
      </c>
      <c r="D698" s="1" t="s">
        <v>10</v>
      </c>
      <c r="E698" s="1">
        <v>2018</v>
      </c>
      <c r="F698" s="1">
        <v>212</v>
      </c>
      <c r="G698" s="1">
        <v>317</v>
      </c>
      <c r="H698" s="1">
        <v>124</v>
      </c>
    </row>
    <row r="699" spans="1:8">
      <c r="A699" s="1" t="s">
        <v>278</v>
      </c>
      <c r="B699" s="1" t="s">
        <v>207</v>
      </c>
      <c r="C699" s="1" t="s">
        <v>208</v>
      </c>
      <c r="D699" s="1" t="s">
        <v>9</v>
      </c>
      <c r="E699" s="1">
        <v>2018</v>
      </c>
      <c r="F699" s="1">
        <v>252</v>
      </c>
      <c r="G699" s="1">
        <v>226</v>
      </c>
      <c r="H699" s="1">
        <v>146</v>
      </c>
    </row>
    <row r="700" spans="1:8">
      <c r="A700" s="1" t="s">
        <v>278</v>
      </c>
      <c r="B700" s="1" t="s">
        <v>207</v>
      </c>
      <c r="C700" s="1" t="s">
        <v>208</v>
      </c>
      <c r="D700" s="1" t="s">
        <v>8</v>
      </c>
      <c r="E700" s="1">
        <v>2018</v>
      </c>
      <c r="F700" s="1">
        <v>222</v>
      </c>
      <c r="G700" s="1">
        <v>198</v>
      </c>
      <c r="H700" s="1">
        <v>129</v>
      </c>
    </row>
    <row r="701" spans="1:8">
      <c r="A701" s="1" t="s">
        <v>278</v>
      </c>
      <c r="B701" s="1" t="s">
        <v>207</v>
      </c>
      <c r="C701" s="1" t="s">
        <v>208</v>
      </c>
      <c r="D701" s="1" t="s">
        <v>7</v>
      </c>
      <c r="E701" s="1">
        <v>2018</v>
      </c>
      <c r="F701" s="1">
        <v>259</v>
      </c>
      <c r="G701" s="1">
        <v>234</v>
      </c>
      <c r="H701" s="1">
        <v>151</v>
      </c>
    </row>
    <row r="702" spans="1:8">
      <c r="A702" s="1" t="s">
        <v>278</v>
      </c>
      <c r="B702" s="1" t="s">
        <v>207</v>
      </c>
      <c r="C702" s="1" t="s">
        <v>208</v>
      </c>
      <c r="D702" s="1" t="s">
        <v>6</v>
      </c>
      <c r="E702" s="1">
        <v>2018</v>
      </c>
      <c r="F702" s="1">
        <v>193</v>
      </c>
      <c r="G702" s="1">
        <v>173</v>
      </c>
      <c r="H702" s="1">
        <v>112</v>
      </c>
    </row>
    <row r="703" spans="1:8">
      <c r="A703" s="1" t="s">
        <v>278</v>
      </c>
      <c r="B703" s="1" t="s">
        <v>207</v>
      </c>
      <c r="C703" s="1" t="s">
        <v>208</v>
      </c>
      <c r="D703" s="1" t="s">
        <v>5</v>
      </c>
      <c r="E703" s="1">
        <v>2018</v>
      </c>
      <c r="F703" s="1">
        <v>199</v>
      </c>
      <c r="G703" s="1">
        <v>180</v>
      </c>
      <c r="H703" s="1">
        <v>116</v>
      </c>
    </row>
    <row r="704" spans="1:8">
      <c r="A704" s="1" t="s">
        <v>278</v>
      </c>
      <c r="B704" s="1" t="s">
        <v>207</v>
      </c>
      <c r="C704" s="1" t="s">
        <v>208</v>
      </c>
      <c r="D704" s="1" t="s">
        <v>4</v>
      </c>
      <c r="E704" s="1">
        <v>2018</v>
      </c>
      <c r="F704" s="1">
        <v>314</v>
      </c>
      <c r="G704" s="1">
        <v>221</v>
      </c>
      <c r="H704" s="1">
        <v>182</v>
      </c>
    </row>
    <row r="705" spans="1:8">
      <c r="A705" s="1" t="s">
        <v>278</v>
      </c>
      <c r="B705" s="1" t="s">
        <v>206</v>
      </c>
      <c r="C705" s="1" t="s">
        <v>208</v>
      </c>
      <c r="D705" s="1" t="s">
        <v>18</v>
      </c>
      <c r="E705" s="1">
        <v>2018</v>
      </c>
      <c r="F705" s="1">
        <v>90</v>
      </c>
      <c r="G705" s="1">
        <v>158</v>
      </c>
      <c r="H705" s="1">
        <v>0</v>
      </c>
    </row>
    <row r="706" spans="1:8">
      <c r="A706" s="1" t="s">
        <v>278</v>
      </c>
      <c r="B706" s="1" t="s">
        <v>206</v>
      </c>
      <c r="C706" s="1" t="s">
        <v>208</v>
      </c>
      <c r="D706" s="1" t="s">
        <v>16</v>
      </c>
      <c r="E706" s="1">
        <v>2018</v>
      </c>
      <c r="F706" s="1">
        <v>123</v>
      </c>
      <c r="G706" s="1">
        <v>216</v>
      </c>
      <c r="H706" s="1">
        <v>0</v>
      </c>
    </row>
    <row r="707" spans="1:8">
      <c r="A707" s="1" t="s">
        <v>278</v>
      </c>
      <c r="B707" s="1" t="s">
        <v>206</v>
      </c>
      <c r="C707" s="1" t="s">
        <v>208</v>
      </c>
      <c r="D707" s="1" t="s">
        <v>14</v>
      </c>
      <c r="E707" s="1">
        <v>2018</v>
      </c>
      <c r="F707" s="1">
        <v>168</v>
      </c>
      <c r="G707" s="1">
        <v>296</v>
      </c>
      <c r="H707" s="1">
        <v>0</v>
      </c>
    </row>
    <row r="708" spans="1:8">
      <c r="A708" s="1" t="s">
        <v>278</v>
      </c>
      <c r="B708" s="1" t="s">
        <v>206</v>
      </c>
      <c r="C708" s="1" t="s">
        <v>208</v>
      </c>
      <c r="D708" s="1" t="s">
        <v>13</v>
      </c>
      <c r="E708" s="1">
        <v>2018</v>
      </c>
      <c r="F708" s="1">
        <v>141</v>
      </c>
      <c r="G708" s="1">
        <v>244</v>
      </c>
      <c r="H708" s="1">
        <v>0</v>
      </c>
    </row>
    <row r="709" spans="1:8">
      <c r="A709" s="1" t="s">
        <v>278</v>
      </c>
      <c r="B709" s="1" t="s">
        <v>206</v>
      </c>
      <c r="C709" s="1" t="s">
        <v>208</v>
      </c>
      <c r="D709" s="1" t="s">
        <v>11</v>
      </c>
      <c r="E709" s="1">
        <v>2018</v>
      </c>
      <c r="F709" s="1">
        <v>109</v>
      </c>
      <c r="G709" s="1">
        <v>191</v>
      </c>
      <c r="H709" s="1">
        <v>0</v>
      </c>
    </row>
    <row r="710" spans="1:8">
      <c r="A710" s="1" t="s">
        <v>278</v>
      </c>
      <c r="B710" s="1" t="s">
        <v>206</v>
      </c>
      <c r="C710" s="1" t="s">
        <v>208</v>
      </c>
      <c r="D710" s="1" t="s">
        <v>10</v>
      </c>
      <c r="E710" s="1">
        <v>2018</v>
      </c>
      <c r="F710" s="1">
        <v>118</v>
      </c>
      <c r="G710" s="1">
        <v>208</v>
      </c>
      <c r="H710" s="1">
        <v>0</v>
      </c>
    </row>
    <row r="711" spans="1:8">
      <c r="A711" s="1" t="s">
        <v>278</v>
      </c>
      <c r="B711" s="1" t="s">
        <v>206</v>
      </c>
      <c r="C711" s="1" t="s">
        <v>208</v>
      </c>
      <c r="D711" s="1" t="s">
        <v>9</v>
      </c>
      <c r="E711" s="1">
        <v>2018</v>
      </c>
      <c r="F711" s="1">
        <v>235</v>
      </c>
      <c r="G711" s="1">
        <v>282</v>
      </c>
      <c r="H711" s="1">
        <v>142</v>
      </c>
    </row>
    <row r="712" spans="1:8">
      <c r="A712" s="1" t="s">
        <v>278</v>
      </c>
      <c r="B712" s="1" t="s">
        <v>206</v>
      </c>
      <c r="C712" s="1" t="s">
        <v>208</v>
      </c>
      <c r="D712" s="1" t="s">
        <v>8</v>
      </c>
      <c r="E712" s="1">
        <v>2018</v>
      </c>
      <c r="F712" s="1">
        <v>198</v>
      </c>
      <c r="G712" s="1">
        <v>237</v>
      </c>
      <c r="H712" s="1">
        <v>119</v>
      </c>
    </row>
    <row r="713" spans="1:8">
      <c r="A713" s="1" t="s">
        <v>278</v>
      </c>
      <c r="B713" s="1" t="s">
        <v>206</v>
      </c>
      <c r="C713" s="1" t="s">
        <v>208</v>
      </c>
      <c r="D713" s="1" t="s">
        <v>7</v>
      </c>
      <c r="E713" s="1">
        <v>2018</v>
      </c>
      <c r="F713" s="1">
        <v>193</v>
      </c>
      <c r="G713" s="1">
        <v>233</v>
      </c>
      <c r="H713" s="1">
        <v>116</v>
      </c>
    </row>
    <row r="714" spans="1:8">
      <c r="A714" s="1" t="s">
        <v>278</v>
      </c>
      <c r="B714" s="1" t="s">
        <v>206</v>
      </c>
      <c r="C714" s="1" t="s">
        <v>208</v>
      </c>
      <c r="D714" s="1" t="s">
        <v>6</v>
      </c>
      <c r="E714" s="1">
        <v>2018</v>
      </c>
      <c r="F714" s="1">
        <v>186</v>
      </c>
      <c r="G714" s="1">
        <v>221</v>
      </c>
      <c r="H714" s="1">
        <v>112</v>
      </c>
    </row>
    <row r="715" spans="1:8">
      <c r="A715" s="1" t="s">
        <v>278</v>
      </c>
      <c r="B715" s="1" t="s">
        <v>206</v>
      </c>
      <c r="C715" s="1" t="s">
        <v>208</v>
      </c>
      <c r="D715" s="1" t="s">
        <v>5</v>
      </c>
      <c r="E715" s="1">
        <v>2018</v>
      </c>
      <c r="F715" s="1">
        <v>183</v>
      </c>
      <c r="G715" s="1">
        <v>221</v>
      </c>
      <c r="H715" s="1">
        <v>110</v>
      </c>
    </row>
    <row r="716" spans="1:8">
      <c r="A716" s="1" t="s">
        <v>278</v>
      </c>
      <c r="B716" s="1" t="s">
        <v>206</v>
      </c>
      <c r="C716" s="1" t="s">
        <v>208</v>
      </c>
      <c r="D716" s="1" t="s">
        <v>4</v>
      </c>
      <c r="E716" s="1">
        <v>2018</v>
      </c>
      <c r="F716" s="1">
        <v>228</v>
      </c>
      <c r="G716" s="1">
        <v>181</v>
      </c>
      <c r="H716" s="1">
        <v>137</v>
      </c>
    </row>
    <row r="717" spans="1:8">
      <c r="A717" s="1" t="s">
        <v>278</v>
      </c>
      <c r="B717" s="1" t="s">
        <v>204</v>
      </c>
      <c r="C717" s="1" t="s">
        <v>208</v>
      </c>
      <c r="D717" s="1" t="s">
        <v>18</v>
      </c>
      <c r="E717" s="1">
        <v>2018</v>
      </c>
      <c r="F717" s="1">
        <v>244</v>
      </c>
      <c r="G717" s="1">
        <v>477</v>
      </c>
      <c r="H717" s="1">
        <v>295</v>
      </c>
    </row>
    <row r="718" spans="1:8">
      <c r="A718" s="1" t="s">
        <v>278</v>
      </c>
      <c r="B718" s="1" t="s">
        <v>204</v>
      </c>
      <c r="C718" s="1" t="s">
        <v>208</v>
      </c>
      <c r="D718" s="1" t="s">
        <v>16</v>
      </c>
      <c r="E718" s="1">
        <v>2018</v>
      </c>
      <c r="F718" s="1">
        <v>251</v>
      </c>
      <c r="G718" s="1">
        <v>493</v>
      </c>
      <c r="H718" s="1">
        <v>304</v>
      </c>
    </row>
    <row r="719" spans="1:8">
      <c r="A719" s="1" t="s">
        <v>278</v>
      </c>
      <c r="B719" s="1" t="s">
        <v>204</v>
      </c>
      <c r="C719" s="1" t="s">
        <v>208</v>
      </c>
      <c r="D719" s="1" t="s">
        <v>14</v>
      </c>
      <c r="E719" s="1">
        <v>2018</v>
      </c>
      <c r="F719" s="1">
        <v>218</v>
      </c>
      <c r="G719" s="1">
        <v>421</v>
      </c>
      <c r="H719" s="1">
        <v>264</v>
      </c>
    </row>
    <row r="720" spans="1:8">
      <c r="A720" s="1" t="s">
        <v>278</v>
      </c>
      <c r="B720" s="1" t="s">
        <v>204</v>
      </c>
      <c r="C720" s="1" t="s">
        <v>208</v>
      </c>
      <c r="D720" s="1" t="s">
        <v>13</v>
      </c>
      <c r="E720" s="1">
        <v>2018</v>
      </c>
      <c r="F720" s="1">
        <v>259</v>
      </c>
      <c r="G720" s="1">
        <v>500</v>
      </c>
      <c r="H720" s="1">
        <v>314</v>
      </c>
    </row>
    <row r="721" spans="1:8">
      <c r="A721" s="1" t="s">
        <v>278</v>
      </c>
      <c r="B721" s="1" t="s">
        <v>204</v>
      </c>
      <c r="C721" s="1" t="s">
        <v>208</v>
      </c>
      <c r="D721" s="1" t="s">
        <v>11</v>
      </c>
      <c r="E721" s="1">
        <v>2018</v>
      </c>
      <c r="F721" s="1">
        <v>212</v>
      </c>
      <c r="G721" s="1">
        <v>411</v>
      </c>
      <c r="H721" s="1">
        <v>257</v>
      </c>
    </row>
    <row r="722" spans="1:8">
      <c r="A722" s="1" t="s">
        <v>278</v>
      </c>
      <c r="B722" s="1" t="s">
        <v>204</v>
      </c>
      <c r="C722" s="1" t="s">
        <v>208</v>
      </c>
      <c r="D722" s="1" t="s">
        <v>10</v>
      </c>
      <c r="E722" s="1">
        <v>2018</v>
      </c>
      <c r="F722" s="1">
        <v>234</v>
      </c>
      <c r="G722" s="1">
        <v>456</v>
      </c>
      <c r="H722" s="1">
        <v>283</v>
      </c>
    </row>
    <row r="723" spans="1:8">
      <c r="A723" s="1" t="s">
        <v>278</v>
      </c>
      <c r="B723" s="1" t="s">
        <v>204</v>
      </c>
      <c r="C723" s="1" t="s">
        <v>208</v>
      </c>
      <c r="D723" s="1" t="s">
        <v>9</v>
      </c>
      <c r="E723" s="1">
        <v>2018</v>
      </c>
      <c r="F723" s="1">
        <v>193</v>
      </c>
      <c r="G723" s="1">
        <v>379</v>
      </c>
      <c r="H723" s="1">
        <v>234</v>
      </c>
    </row>
    <row r="724" spans="1:8">
      <c r="A724" s="1" t="s">
        <v>278</v>
      </c>
      <c r="B724" s="1" t="s">
        <v>204</v>
      </c>
      <c r="C724" s="1" t="s">
        <v>208</v>
      </c>
      <c r="D724" s="1" t="s">
        <v>8</v>
      </c>
      <c r="E724" s="1">
        <v>2018</v>
      </c>
      <c r="F724" s="1">
        <v>273</v>
      </c>
      <c r="G724" s="1">
        <v>413</v>
      </c>
      <c r="H724" s="1">
        <v>331</v>
      </c>
    </row>
    <row r="725" spans="1:8">
      <c r="A725" s="1" t="s">
        <v>278</v>
      </c>
      <c r="B725" s="1" t="s">
        <v>204</v>
      </c>
      <c r="C725" s="1" t="s">
        <v>208</v>
      </c>
      <c r="D725" s="1" t="s">
        <v>7</v>
      </c>
      <c r="E725" s="1">
        <v>2018</v>
      </c>
      <c r="F725" s="1">
        <v>285</v>
      </c>
      <c r="G725" s="1">
        <v>431</v>
      </c>
      <c r="H725" s="1">
        <v>345</v>
      </c>
    </row>
    <row r="726" spans="1:8">
      <c r="A726" s="1" t="s">
        <v>278</v>
      </c>
      <c r="B726" s="1" t="s">
        <v>204</v>
      </c>
      <c r="C726" s="1" t="s">
        <v>208</v>
      </c>
      <c r="D726" s="1" t="s">
        <v>6</v>
      </c>
      <c r="E726" s="1">
        <v>2018</v>
      </c>
      <c r="F726" s="1">
        <v>292</v>
      </c>
      <c r="G726" s="1">
        <v>437</v>
      </c>
      <c r="H726" s="1">
        <v>354</v>
      </c>
    </row>
    <row r="727" spans="1:8">
      <c r="A727" s="1" t="s">
        <v>278</v>
      </c>
      <c r="B727" s="1" t="s">
        <v>204</v>
      </c>
      <c r="C727" s="1" t="s">
        <v>208</v>
      </c>
      <c r="D727" s="1" t="s">
        <v>5</v>
      </c>
      <c r="E727" s="1">
        <v>2018</v>
      </c>
      <c r="F727" s="1">
        <v>273</v>
      </c>
      <c r="G727" s="1">
        <v>410</v>
      </c>
      <c r="H727" s="1">
        <v>331</v>
      </c>
    </row>
    <row r="728" spans="1:8">
      <c r="A728" s="1" t="s">
        <v>278</v>
      </c>
      <c r="B728" s="1" t="s">
        <v>204</v>
      </c>
      <c r="C728" s="1" t="s">
        <v>208</v>
      </c>
      <c r="D728" s="1" t="s">
        <v>4</v>
      </c>
      <c r="E728" s="1">
        <v>2018</v>
      </c>
      <c r="F728" s="1">
        <v>202</v>
      </c>
      <c r="G728" s="1">
        <v>304</v>
      </c>
      <c r="H728" s="1">
        <v>245</v>
      </c>
    </row>
    <row r="729" spans="1:8">
      <c r="A729" s="1" t="s">
        <v>278</v>
      </c>
      <c r="B729" s="1" t="s">
        <v>203</v>
      </c>
      <c r="C729" s="1" t="s">
        <v>208</v>
      </c>
      <c r="D729" s="1" t="s">
        <v>8</v>
      </c>
      <c r="E729" s="1">
        <v>2018</v>
      </c>
      <c r="F729" s="1">
        <v>135</v>
      </c>
      <c r="G729" s="1">
        <v>476</v>
      </c>
      <c r="H729" s="1">
        <v>164</v>
      </c>
    </row>
    <row r="730" spans="1:8">
      <c r="A730" s="1" t="s">
        <v>278</v>
      </c>
      <c r="B730" s="1" t="s">
        <v>203</v>
      </c>
      <c r="C730" s="1" t="s">
        <v>208</v>
      </c>
      <c r="D730" s="1" t="s">
        <v>7</v>
      </c>
      <c r="E730" s="1">
        <v>2018</v>
      </c>
      <c r="F730" s="1">
        <v>130</v>
      </c>
      <c r="G730" s="1">
        <v>457</v>
      </c>
      <c r="H730" s="1">
        <v>158</v>
      </c>
    </row>
    <row r="731" spans="1:8">
      <c r="A731" s="1" t="s">
        <v>278</v>
      </c>
      <c r="B731" s="1" t="s">
        <v>203</v>
      </c>
      <c r="C731" s="1" t="s">
        <v>208</v>
      </c>
      <c r="D731" s="1" t="s">
        <v>6</v>
      </c>
      <c r="E731" s="1">
        <v>2018</v>
      </c>
      <c r="F731" s="1">
        <v>124</v>
      </c>
      <c r="G731" s="1">
        <v>434</v>
      </c>
      <c r="H731" s="1">
        <v>151</v>
      </c>
    </row>
    <row r="732" spans="1:8">
      <c r="A732" s="1" t="s">
        <v>278</v>
      </c>
      <c r="B732" s="1" t="s">
        <v>203</v>
      </c>
      <c r="C732" s="1" t="s">
        <v>208</v>
      </c>
      <c r="D732" s="1" t="s">
        <v>5</v>
      </c>
      <c r="E732" s="1">
        <v>2018</v>
      </c>
      <c r="F732" s="1">
        <v>121</v>
      </c>
      <c r="G732" s="1">
        <v>425</v>
      </c>
      <c r="H732" s="1">
        <v>147</v>
      </c>
    </row>
    <row r="733" spans="1:8">
      <c r="A733" s="1" t="s">
        <v>278</v>
      </c>
      <c r="B733" s="1" t="s">
        <v>203</v>
      </c>
      <c r="C733" s="1" t="s">
        <v>208</v>
      </c>
      <c r="D733" s="1" t="s">
        <v>4</v>
      </c>
      <c r="E733" s="1">
        <v>2018</v>
      </c>
      <c r="F733" s="1">
        <v>118</v>
      </c>
      <c r="G733" s="1">
        <v>410</v>
      </c>
      <c r="H733" s="1">
        <v>143</v>
      </c>
    </row>
    <row r="734" spans="1:8">
      <c r="A734" s="1" t="s">
        <v>278</v>
      </c>
      <c r="B734" s="1" t="s">
        <v>205</v>
      </c>
      <c r="C734" s="1" t="s">
        <v>208</v>
      </c>
      <c r="D734" s="1" t="s">
        <v>8</v>
      </c>
      <c r="E734" s="1">
        <v>2018</v>
      </c>
      <c r="F734" s="1">
        <v>87</v>
      </c>
      <c r="G734" s="1">
        <v>357</v>
      </c>
      <c r="H734" s="1">
        <v>125</v>
      </c>
    </row>
    <row r="735" spans="1:8">
      <c r="A735" s="1" t="s">
        <v>278</v>
      </c>
      <c r="B735" s="1" t="s">
        <v>205</v>
      </c>
      <c r="C735" s="1" t="s">
        <v>208</v>
      </c>
      <c r="D735" s="1" t="s">
        <v>7</v>
      </c>
      <c r="E735" s="1">
        <v>2018</v>
      </c>
      <c r="F735" s="1">
        <v>96</v>
      </c>
      <c r="G735" s="1">
        <v>397</v>
      </c>
      <c r="H735" s="1">
        <v>137</v>
      </c>
    </row>
    <row r="736" spans="1:8">
      <c r="A736" s="1" t="s">
        <v>278</v>
      </c>
      <c r="B736" s="1" t="s">
        <v>205</v>
      </c>
      <c r="C736" s="1" t="s">
        <v>208</v>
      </c>
      <c r="D736" s="1" t="s">
        <v>6</v>
      </c>
      <c r="E736" s="1">
        <v>2018</v>
      </c>
      <c r="F736" s="1">
        <v>93</v>
      </c>
      <c r="G736" s="1">
        <v>381</v>
      </c>
      <c r="H736" s="1">
        <v>133</v>
      </c>
    </row>
    <row r="737" spans="1:8">
      <c r="A737" s="1" t="s">
        <v>278</v>
      </c>
      <c r="B737" s="1" t="s">
        <v>205</v>
      </c>
      <c r="C737" s="1" t="s">
        <v>208</v>
      </c>
      <c r="D737" s="1" t="s">
        <v>5</v>
      </c>
      <c r="E737" s="1">
        <v>2018</v>
      </c>
      <c r="F737" s="1">
        <v>74</v>
      </c>
      <c r="G737" s="1">
        <v>303</v>
      </c>
      <c r="H737" s="1">
        <v>105</v>
      </c>
    </row>
    <row r="738" spans="1:8">
      <c r="A738" s="1" t="s">
        <v>278</v>
      </c>
      <c r="B738" s="1" t="s">
        <v>205</v>
      </c>
      <c r="C738" s="1" t="s">
        <v>208</v>
      </c>
      <c r="D738" s="1" t="s">
        <v>4</v>
      </c>
      <c r="E738" s="1">
        <v>2018</v>
      </c>
      <c r="F738" s="1">
        <v>94</v>
      </c>
      <c r="G738" s="1">
        <v>383</v>
      </c>
      <c r="H738" s="1">
        <v>134</v>
      </c>
    </row>
    <row r="739" spans="1:8">
      <c r="A739" s="1" t="s">
        <v>278</v>
      </c>
      <c r="B739" s="1" t="s">
        <v>207</v>
      </c>
      <c r="C739" s="1" t="s">
        <v>202</v>
      </c>
      <c r="D739" s="1" t="s">
        <v>18</v>
      </c>
      <c r="E739" s="1">
        <v>2018</v>
      </c>
      <c r="F739" s="1">
        <v>302</v>
      </c>
      <c r="G739" s="1">
        <v>450</v>
      </c>
      <c r="H739" s="1">
        <v>175</v>
      </c>
    </row>
    <row r="740" spans="1:8">
      <c r="A740" s="1" t="s">
        <v>278</v>
      </c>
      <c r="B740" s="1" t="s">
        <v>207</v>
      </c>
      <c r="C740" s="1" t="s">
        <v>202</v>
      </c>
      <c r="D740" s="1" t="s">
        <v>16</v>
      </c>
      <c r="E740" s="1">
        <v>2018</v>
      </c>
      <c r="F740" s="1">
        <v>288</v>
      </c>
      <c r="G740" s="1">
        <v>434</v>
      </c>
      <c r="H740" s="1">
        <v>168</v>
      </c>
    </row>
    <row r="741" spans="1:8">
      <c r="A741" s="1" t="s">
        <v>278</v>
      </c>
      <c r="B741" s="1" t="s">
        <v>207</v>
      </c>
      <c r="C741" s="1" t="s">
        <v>202</v>
      </c>
      <c r="D741" s="1" t="s">
        <v>14</v>
      </c>
      <c r="E741" s="1">
        <v>2018</v>
      </c>
      <c r="F741" s="1">
        <v>474</v>
      </c>
      <c r="G741" s="1">
        <v>714</v>
      </c>
      <c r="H741" s="1">
        <v>276</v>
      </c>
    </row>
    <row r="742" spans="1:8">
      <c r="A742" s="1" t="s">
        <v>278</v>
      </c>
      <c r="B742" s="1" t="s">
        <v>207</v>
      </c>
      <c r="C742" s="1" t="s">
        <v>202</v>
      </c>
      <c r="D742" s="1" t="s">
        <v>13</v>
      </c>
      <c r="E742" s="1">
        <v>2018</v>
      </c>
      <c r="F742" s="1">
        <v>455</v>
      </c>
      <c r="G742" s="1">
        <v>689</v>
      </c>
      <c r="H742" s="1">
        <v>265</v>
      </c>
    </row>
    <row r="743" spans="1:8">
      <c r="A743" s="1" t="s">
        <v>278</v>
      </c>
      <c r="B743" s="1" t="s">
        <v>207</v>
      </c>
      <c r="C743" s="1" t="s">
        <v>202</v>
      </c>
      <c r="D743" s="1" t="s">
        <v>11</v>
      </c>
      <c r="E743" s="1">
        <v>2018</v>
      </c>
      <c r="F743" s="1">
        <v>424</v>
      </c>
      <c r="G743" s="1">
        <v>634</v>
      </c>
      <c r="H743" s="1">
        <v>246</v>
      </c>
    </row>
    <row r="744" spans="1:8">
      <c r="A744" s="1" t="s">
        <v>278</v>
      </c>
      <c r="B744" s="1" t="s">
        <v>207</v>
      </c>
      <c r="C744" s="1" t="s">
        <v>202</v>
      </c>
      <c r="D744" s="1" t="s">
        <v>10</v>
      </c>
      <c r="E744" s="1">
        <v>2018</v>
      </c>
      <c r="F744" s="1">
        <v>366</v>
      </c>
      <c r="G744" s="1">
        <v>546</v>
      </c>
      <c r="H744" s="1">
        <v>213</v>
      </c>
    </row>
    <row r="745" spans="1:8">
      <c r="A745" s="1" t="s">
        <v>278</v>
      </c>
      <c r="B745" s="1" t="s">
        <v>207</v>
      </c>
      <c r="C745" s="1" t="s">
        <v>202</v>
      </c>
      <c r="D745" s="1" t="s">
        <v>9</v>
      </c>
      <c r="E745" s="1">
        <v>2018</v>
      </c>
      <c r="F745" s="1">
        <v>527</v>
      </c>
      <c r="G745" s="1">
        <v>477</v>
      </c>
      <c r="H745" s="1">
        <v>307</v>
      </c>
    </row>
    <row r="746" spans="1:8">
      <c r="A746" s="1" t="s">
        <v>278</v>
      </c>
      <c r="B746" s="1" t="s">
        <v>207</v>
      </c>
      <c r="C746" s="1" t="s">
        <v>202</v>
      </c>
      <c r="D746" s="1" t="s">
        <v>8</v>
      </c>
      <c r="E746" s="1">
        <v>2018</v>
      </c>
      <c r="F746" s="1">
        <v>469</v>
      </c>
      <c r="G746" s="1">
        <v>420</v>
      </c>
      <c r="H746" s="1">
        <v>273</v>
      </c>
    </row>
    <row r="747" spans="1:8">
      <c r="A747" s="1" t="s">
        <v>278</v>
      </c>
      <c r="B747" s="1" t="s">
        <v>207</v>
      </c>
      <c r="C747" s="1" t="s">
        <v>202</v>
      </c>
      <c r="D747" s="1" t="s">
        <v>7</v>
      </c>
      <c r="E747" s="1">
        <v>2018</v>
      </c>
      <c r="F747" s="1">
        <v>458</v>
      </c>
      <c r="G747" s="1">
        <v>410</v>
      </c>
      <c r="H747" s="1">
        <v>267</v>
      </c>
    </row>
    <row r="748" spans="1:8">
      <c r="A748" s="1" t="s">
        <v>278</v>
      </c>
      <c r="B748" s="1" t="s">
        <v>207</v>
      </c>
      <c r="C748" s="1" t="s">
        <v>202</v>
      </c>
      <c r="D748" s="1" t="s">
        <v>6</v>
      </c>
      <c r="E748" s="1">
        <v>2018</v>
      </c>
      <c r="F748" s="1">
        <v>435</v>
      </c>
      <c r="G748" s="1">
        <v>393</v>
      </c>
      <c r="H748" s="1">
        <v>253</v>
      </c>
    </row>
    <row r="749" spans="1:8">
      <c r="A749" s="1" t="s">
        <v>278</v>
      </c>
      <c r="B749" s="1" t="s">
        <v>207</v>
      </c>
      <c r="C749" s="1" t="s">
        <v>202</v>
      </c>
      <c r="D749" s="1" t="s">
        <v>5</v>
      </c>
      <c r="E749" s="1">
        <v>2018</v>
      </c>
      <c r="F749" s="1">
        <v>369</v>
      </c>
      <c r="G749" s="1">
        <v>332</v>
      </c>
      <c r="H749" s="1">
        <v>215</v>
      </c>
    </row>
    <row r="750" spans="1:8">
      <c r="A750" s="1" t="s">
        <v>278</v>
      </c>
      <c r="B750" s="1" t="s">
        <v>207</v>
      </c>
      <c r="C750" s="1" t="s">
        <v>202</v>
      </c>
      <c r="D750" s="1" t="s">
        <v>4</v>
      </c>
      <c r="E750" s="1">
        <v>2018</v>
      </c>
      <c r="F750" s="1">
        <v>603</v>
      </c>
      <c r="G750" s="1">
        <v>420</v>
      </c>
      <c r="H750" s="1">
        <v>351</v>
      </c>
    </row>
    <row r="751" spans="1:8">
      <c r="A751" s="1" t="s">
        <v>278</v>
      </c>
      <c r="B751" s="1" t="s">
        <v>206</v>
      </c>
      <c r="C751" s="1" t="s">
        <v>202</v>
      </c>
      <c r="D751" s="1" t="s">
        <v>18</v>
      </c>
      <c r="E751" s="1">
        <v>2018</v>
      </c>
      <c r="F751" s="1">
        <v>162</v>
      </c>
      <c r="G751" s="1">
        <v>286</v>
      </c>
      <c r="H751" s="1">
        <v>0</v>
      </c>
    </row>
    <row r="752" spans="1:8">
      <c r="A752" s="1" t="s">
        <v>278</v>
      </c>
      <c r="B752" s="1" t="s">
        <v>206</v>
      </c>
      <c r="C752" s="1" t="s">
        <v>202</v>
      </c>
      <c r="D752" s="1" t="s">
        <v>16</v>
      </c>
      <c r="E752" s="1">
        <v>2018</v>
      </c>
      <c r="F752" s="1">
        <v>242</v>
      </c>
      <c r="G752" s="1">
        <v>424</v>
      </c>
      <c r="H752" s="1">
        <v>0</v>
      </c>
    </row>
    <row r="753" spans="1:8">
      <c r="A753" s="1" t="s">
        <v>278</v>
      </c>
      <c r="B753" s="1" t="s">
        <v>206</v>
      </c>
      <c r="C753" s="1" t="s">
        <v>202</v>
      </c>
      <c r="D753" s="1" t="s">
        <v>14</v>
      </c>
      <c r="E753" s="1">
        <v>2018</v>
      </c>
      <c r="F753" s="1">
        <v>360</v>
      </c>
      <c r="G753" s="1">
        <v>628</v>
      </c>
      <c r="H753" s="1">
        <v>0</v>
      </c>
    </row>
    <row r="754" spans="1:8">
      <c r="A754" s="1" t="s">
        <v>278</v>
      </c>
      <c r="B754" s="1" t="s">
        <v>206</v>
      </c>
      <c r="C754" s="1" t="s">
        <v>202</v>
      </c>
      <c r="D754" s="1" t="s">
        <v>13</v>
      </c>
      <c r="E754" s="1">
        <v>2018</v>
      </c>
      <c r="F754" s="1">
        <v>303</v>
      </c>
      <c r="G754" s="1">
        <v>534</v>
      </c>
      <c r="H754" s="1">
        <v>0</v>
      </c>
    </row>
    <row r="755" spans="1:8">
      <c r="A755" s="1" t="s">
        <v>278</v>
      </c>
      <c r="B755" s="1" t="s">
        <v>206</v>
      </c>
      <c r="C755" s="1" t="s">
        <v>202</v>
      </c>
      <c r="D755" s="1" t="s">
        <v>11</v>
      </c>
      <c r="E755" s="1">
        <v>2018</v>
      </c>
      <c r="F755" s="1">
        <v>219</v>
      </c>
      <c r="G755" s="1">
        <v>383</v>
      </c>
      <c r="H755" s="1">
        <v>0</v>
      </c>
    </row>
    <row r="756" spans="1:8">
      <c r="A756" s="1" t="s">
        <v>278</v>
      </c>
      <c r="B756" s="1" t="s">
        <v>206</v>
      </c>
      <c r="C756" s="1" t="s">
        <v>202</v>
      </c>
      <c r="D756" s="1" t="s">
        <v>10</v>
      </c>
      <c r="E756" s="1">
        <v>2018</v>
      </c>
      <c r="F756" s="1">
        <v>242</v>
      </c>
      <c r="G756" s="1">
        <v>421</v>
      </c>
      <c r="H756" s="1">
        <v>0</v>
      </c>
    </row>
    <row r="757" spans="1:8">
      <c r="A757" s="1" t="s">
        <v>278</v>
      </c>
      <c r="B757" s="1" t="s">
        <v>206</v>
      </c>
      <c r="C757" s="1" t="s">
        <v>202</v>
      </c>
      <c r="D757" s="1" t="s">
        <v>9</v>
      </c>
      <c r="E757" s="1">
        <v>2018</v>
      </c>
      <c r="F757" s="1">
        <v>451</v>
      </c>
      <c r="G757" s="1">
        <v>540</v>
      </c>
      <c r="H757" s="1">
        <v>271</v>
      </c>
    </row>
    <row r="758" spans="1:8">
      <c r="A758" s="1" t="s">
        <v>278</v>
      </c>
      <c r="B758" s="1" t="s">
        <v>206</v>
      </c>
      <c r="C758" s="1" t="s">
        <v>202</v>
      </c>
      <c r="D758" s="1" t="s">
        <v>8</v>
      </c>
      <c r="E758" s="1">
        <v>2018</v>
      </c>
      <c r="F758" s="1">
        <v>437</v>
      </c>
      <c r="G758" s="1">
        <v>528</v>
      </c>
      <c r="H758" s="1">
        <v>263</v>
      </c>
    </row>
    <row r="759" spans="1:8">
      <c r="A759" s="1" t="s">
        <v>278</v>
      </c>
      <c r="B759" s="1" t="s">
        <v>206</v>
      </c>
      <c r="C759" s="1" t="s">
        <v>202</v>
      </c>
      <c r="D759" s="1" t="s">
        <v>7</v>
      </c>
      <c r="E759" s="1">
        <v>2018</v>
      </c>
      <c r="F759" s="1">
        <v>405</v>
      </c>
      <c r="G759" s="1">
        <v>488</v>
      </c>
      <c r="H759" s="1">
        <v>244</v>
      </c>
    </row>
    <row r="760" spans="1:8">
      <c r="A760" s="1" t="s">
        <v>278</v>
      </c>
      <c r="B760" s="1" t="s">
        <v>206</v>
      </c>
      <c r="C760" s="1" t="s">
        <v>202</v>
      </c>
      <c r="D760" s="1" t="s">
        <v>6</v>
      </c>
      <c r="E760" s="1">
        <v>2018</v>
      </c>
      <c r="F760" s="1">
        <v>378</v>
      </c>
      <c r="G760" s="1">
        <v>454</v>
      </c>
      <c r="H760" s="1">
        <v>227</v>
      </c>
    </row>
    <row r="761" spans="1:8">
      <c r="A761" s="1" t="s">
        <v>278</v>
      </c>
      <c r="B761" s="1" t="s">
        <v>206</v>
      </c>
      <c r="C761" s="1" t="s">
        <v>202</v>
      </c>
      <c r="D761" s="1" t="s">
        <v>5</v>
      </c>
      <c r="E761" s="1">
        <v>2018</v>
      </c>
      <c r="F761" s="1">
        <v>363</v>
      </c>
      <c r="G761" s="1">
        <v>434</v>
      </c>
      <c r="H761" s="1">
        <v>219</v>
      </c>
    </row>
    <row r="762" spans="1:8">
      <c r="A762" s="1" t="s">
        <v>278</v>
      </c>
      <c r="B762" s="1" t="s">
        <v>206</v>
      </c>
      <c r="C762" s="1" t="s">
        <v>202</v>
      </c>
      <c r="D762" s="1" t="s">
        <v>4</v>
      </c>
      <c r="E762" s="1">
        <v>2018</v>
      </c>
      <c r="F762" s="1">
        <v>440</v>
      </c>
      <c r="G762" s="1">
        <v>351</v>
      </c>
      <c r="H762" s="1">
        <v>265</v>
      </c>
    </row>
    <row r="763" spans="1:8">
      <c r="A763" s="1" t="s">
        <v>278</v>
      </c>
      <c r="B763" s="1" t="s">
        <v>204</v>
      </c>
      <c r="C763" s="1" t="s">
        <v>202</v>
      </c>
      <c r="D763" s="1" t="s">
        <v>18</v>
      </c>
      <c r="E763" s="1">
        <v>2018</v>
      </c>
      <c r="F763" s="1">
        <v>534</v>
      </c>
      <c r="G763" s="1">
        <v>1040</v>
      </c>
      <c r="H763" s="1">
        <v>647</v>
      </c>
    </row>
    <row r="764" spans="1:8">
      <c r="A764" s="1" t="s">
        <v>278</v>
      </c>
      <c r="B764" s="1" t="s">
        <v>204</v>
      </c>
      <c r="C764" s="1" t="s">
        <v>202</v>
      </c>
      <c r="D764" s="1" t="s">
        <v>16</v>
      </c>
      <c r="E764" s="1">
        <v>2018</v>
      </c>
      <c r="F764" s="1">
        <v>469</v>
      </c>
      <c r="G764" s="1">
        <v>909</v>
      </c>
      <c r="H764" s="1">
        <v>568</v>
      </c>
    </row>
    <row r="765" spans="1:8">
      <c r="A765" s="1" t="s">
        <v>278</v>
      </c>
      <c r="B765" s="1" t="s">
        <v>204</v>
      </c>
      <c r="C765" s="1" t="s">
        <v>202</v>
      </c>
      <c r="D765" s="1" t="s">
        <v>14</v>
      </c>
      <c r="E765" s="1">
        <v>2018</v>
      </c>
      <c r="F765" s="1">
        <v>455</v>
      </c>
      <c r="G765" s="1">
        <v>894</v>
      </c>
      <c r="H765" s="1">
        <v>552</v>
      </c>
    </row>
    <row r="766" spans="1:8">
      <c r="A766" s="1" t="s">
        <v>278</v>
      </c>
      <c r="B766" s="1" t="s">
        <v>204</v>
      </c>
      <c r="C766" s="1" t="s">
        <v>202</v>
      </c>
      <c r="D766" s="1" t="s">
        <v>13</v>
      </c>
      <c r="E766" s="1">
        <v>2018</v>
      </c>
      <c r="F766" s="1">
        <v>512</v>
      </c>
      <c r="G766" s="1">
        <v>1004</v>
      </c>
      <c r="H766" s="1">
        <v>620</v>
      </c>
    </row>
    <row r="767" spans="1:8">
      <c r="A767" s="1" t="s">
        <v>278</v>
      </c>
      <c r="B767" s="1" t="s">
        <v>204</v>
      </c>
      <c r="C767" s="1" t="s">
        <v>202</v>
      </c>
      <c r="D767" s="1" t="s">
        <v>11</v>
      </c>
      <c r="E767" s="1">
        <v>2018</v>
      </c>
      <c r="F767" s="1">
        <v>446</v>
      </c>
      <c r="G767" s="1">
        <v>866</v>
      </c>
      <c r="H767" s="1">
        <v>541</v>
      </c>
    </row>
    <row r="768" spans="1:8">
      <c r="A768" s="1" t="s">
        <v>278</v>
      </c>
      <c r="B768" s="1" t="s">
        <v>204</v>
      </c>
      <c r="C768" s="1" t="s">
        <v>202</v>
      </c>
      <c r="D768" s="1" t="s">
        <v>10</v>
      </c>
      <c r="E768" s="1">
        <v>2018</v>
      </c>
      <c r="F768" s="1">
        <v>439</v>
      </c>
      <c r="G768" s="1">
        <v>860</v>
      </c>
      <c r="H768" s="1">
        <v>531</v>
      </c>
    </row>
    <row r="769" spans="1:8">
      <c r="A769" s="1" t="s">
        <v>278</v>
      </c>
      <c r="B769" s="1" t="s">
        <v>204</v>
      </c>
      <c r="C769" s="1" t="s">
        <v>202</v>
      </c>
      <c r="D769" s="1" t="s">
        <v>9</v>
      </c>
      <c r="E769" s="1">
        <v>2018</v>
      </c>
      <c r="F769" s="1">
        <v>430</v>
      </c>
      <c r="G769" s="1">
        <v>847</v>
      </c>
      <c r="H769" s="1">
        <v>522</v>
      </c>
    </row>
    <row r="770" spans="1:8">
      <c r="A770" s="1" t="s">
        <v>278</v>
      </c>
      <c r="B770" s="1" t="s">
        <v>204</v>
      </c>
      <c r="C770" s="1" t="s">
        <v>202</v>
      </c>
      <c r="D770" s="1" t="s">
        <v>8</v>
      </c>
      <c r="E770" s="1">
        <v>2018</v>
      </c>
      <c r="F770" s="1">
        <v>652</v>
      </c>
      <c r="G770" s="1">
        <v>982</v>
      </c>
      <c r="H770" s="1">
        <v>791</v>
      </c>
    </row>
    <row r="771" spans="1:8">
      <c r="A771" s="1" t="s">
        <v>278</v>
      </c>
      <c r="B771" s="1" t="s">
        <v>204</v>
      </c>
      <c r="C771" s="1" t="s">
        <v>202</v>
      </c>
      <c r="D771" s="1" t="s">
        <v>7</v>
      </c>
      <c r="E771" s="1">
        <v>2018</v>
      </c>
      <c r="F771" s="1">
        <v>599</v>
      </c>
      <c r="G771" s="1">
        <v>896</v>
      </c>
      <c r="H771" s="1">
        <v>726</v>
      </c>
    </row>
    <row r="772" spans="1:8">
      <c r="A772" s="1" t="s">
        <v>278</v>
      </c>
      <c r="B772" s="1" t="s">
        <v>204</v>
      </c>
      <c r="C772" s="1" t="s">
        <v>202</v>
      </c>
      <c r="D772" s="1" t="s">
        <v>6</v>
      </c>
      <c r="E772" s="1">
        <v>2018</v>
      </c>
      <c r="F772" s="1">
        <v>540</v>
      </c>
      <c r="G772" s="1">
        <v>811</v>
      </c>
      <c r="H772" s="1">
        <v>655</v>
      </c>
    </row>
    <row r="773" spans="1:8">
      <c r="A773" s="1" t="s">
        <v>278</v>
      </c>
      <c r="B773" s="1" t="s">
        <v>204</v>
      </c>
      <c r="C773" s="1" t="s">
        <v>202</v>
      </c>
      <c r="D773" s="1" t="s">
        <v>5</v>
      </c>
      <c r="E773" s="1">
        <v>2018</v>
      </c>
      <c r="F773" s="1">
        <v>466</v>
      </c>
      <c r="G773" s="1">
        <v>706</v>
      </c>
      <c r="H773" s="1">
        <v>565</v>
      </c>
    </row>
    <row r="774" spans="1:8">
      <c r="A774" s="1" t="s">
        <v>278</v>
      </c>
      <c r="B774" s="1" t="s">
        <v>204</v>
      </c>
      <c r="C774" s="1" t="s">
        <v>202</v>
      </c>
      <c r="D774" s="1" t="s">
        <v>4</v>
      </c>
      <c r="E774" s="1">
        <v>2018</v>
      </c>
      <c r="F774" s="1">
        <v>417</v>
      </c>
      <c r="G774" s="1">
        <v>620</v>
      </c>
      <c r="H774" s="1">
        <v>505</v>
      </c>
    </row>
    <row r="775" spans="1:8">
      <c r="A775" s="1" t="s">
        <v>278</v>
      </c>
      <c r="B775" s="1" t="s">
        <v>203</v>
      </c>
      <c r="C775" s="1" t="s">
        <v>202</v>
      </c>
      <c r="D775" s="1" t="s">
        <v>8</v>
      </c>
      <c r="E775" s="1">
        <v>2018</v>
      </c>
      <c r="F775" s="1">
        <v>254</v>
      </c>
      <c r="G775" s="1">
        <v>896</v>
      </c>
      <c r="H775" s="1">
        <v>308</v>
      </c>
    </row>
    <row r="776" spans="1:8">
      <c r="A776" s="1" t="s">
        <v>278</v>
      </c>
      <c r="B776" s="1" t="s">
        <v>203</v>
      </c>
      <c r="C776" s="1" t="s">
        <v>202</v>
      </c>
      <c r="D776" s="1" t="s">
        <v>7</v>
      </c>
      <c r="E776" s="1">
        <v>2018</v>
      </c>
      <c r="F776" s="1">
        <v>255</v>
      </c>
      <c r="G776" s="1">
        <v>901</v>
      </c>
      <c r="H776" s="1">
        <v>310</v>
      </c>
    </row>
    <row r="777" spans="1:8">
      <c r="A777" s="1" t="s">
        <v>278</v>
      </c>
      <c r="B777" s="1" t="s">
        <v>203</v>
      </c>
      <c r="C777" s="1" t="s">
        <v>202</v>
      </c>
      <c r="D777" s="1" t="s">
        <v>6</v>
      </c>
      <c r="E777" s="1">
        <v>2018</v>
      </c>
      <c r="F777" s="1">
        <v>243</v>
      </c>
      <c r="G777" s="1">
        <v>856</v>
      </c>
      <c r="H777" s="1">
        <v>295</v>
      </c>
    </row>
    <row r="778" spans="1:8">
      <c r="A778" s="1" t="s">
        <v>278</v>
      </c>
      <c r="B778" s="1" t="s">
        <v>203</v>
      </c>
      <c r="C778" s="1" t="s">
        <v>202</v>
      </c>
      <c r="D778" s="1" t="s">
        <v>5</v>
      </c>
      <c r="E778" s="1">
        <v>2018</v>
      </c>
      <c r="F778" s="1">
        <v>236</v>
      </c>
      <c r="G778" s="1">
        <v>824</v>
      </c>
      <c r="H778" s="1">
        <v>287</v>
      </c>
    </row>
    <row r="779" spans="1:8">
      <c r="A779" s="1" t="s">
        <v>278</v>
      </c>
      <c r="B779" s="1" t="s">
        <v>203</v>
      </c>
      <c r="C779" s="1" t="s">
        <v>202</v>
      </c>
      <c r="D779" s="1" t="s">
        <v>4</v>
      </c>
      <c r="E779" s="1">
        <v>2018</v>
      </c>
      <c r="F779" s="1">
        <v>266</v>
      </c>
      <c r="G779" s="1">
        <v>922</v>
      </c>
      <c r="H779" s="1">
        <v>322</v>
      </c>
    </row>
    <row r="780" spans="1:8">
      <c r="A780" s="1" t="s">
        <v>278</v>
      </c>
      <c r="B780" s="1" t="s">
        <v>205</v>
      </c>
      <c r="C780" s="1" t="s">
        <v>202</v>
      </c>
      <c r="D780" s="1" t="s">
        <v>8</v>
      </c>
      <c r="E780" s="1">
        <v>2018</v>
      </c>
      <c r="F780" s="1">
        <v>157</v>
      </c>
      <c r="G780" s="1">
        <v>638</v>
      </c>
      <c r="H780" s="1">
        <v>224</v>
      </c>
    </row>
    <row r="781" spans="1:8">
      <c r="A781" s="1" t="s">
        <v>278</v>
      </c>
      <c r="B781" s="1" t="s">
        <v>205</v>
      </c>
      <c r="C781" s="1" t="s">
        <v>202</v>
      </c>
      <c r="D781" s="1" t="s">
        <v>7</v>
      </c>
      <c r="E781" s="1">
        <v>2018</v>
      </c>
      <c r="F781" s="1">
        <v>167</v>
      </c>
      <c r="G781" s="1">
        <v>689</v>
      </c>
      <c r="H781" s="1">
        <v>239</v>
      </c>
    </row>
    <row r="782" spans="1:8">
      <c r="A782" s="1" t="s">
        <v>278</v>
      </c>
      <c r="B782" s="1" t="s">
        <v>205</v>
      </c>
      <c r="C782" s="1" t="s">
        <v>202</v>
      </c>
      <c r="D782" s="1" t="s">
        <v>6</v>
      </c>
      <c r="E782" s="1">
        <v>2018</v>
      </c>
      <c r="F782" s="1">
        <v>166</v>
      </c>
      <c r="G782" s="1">
        <v>673</v>
      </c>
      <c r="H782" s="1">
        <v>237</v>
      </c>
    </row>
    <row r="783" spans="1:8">
      <c r="A783" s="1" t="s">
        <v>278</v>
      </c>
      <c r="B783" s="1" t="s">
        <v>205</v>
      </c>
      <c r="C783" s="1" t="s">
        <v>202</v>
      </c>
      <c r="D783" s="1" t="s">
        <v>5</v>
      </c>
      <c r="E783" s="1">
        <v>2018</v>
      </c>
      <c r="F783" s="1">
        <v>156</v>
      </c>
      <c r="G783" s="1">
        <v>634</v>
      </c>
      <c r="H783" s="1">
        <v>223</v>
      </c>
    </row>
    <row r="784" spans="1:8">
      <c r="A784" s="1" t="s">
        <v>278</v>
      </c>
      <c r="B784" s="1" t="s">
        <v>205</v>
      </c>
      <c r="C784" s="1" t="s">
        <v>202</v>
      </c>
      <c r="D784" s="1" t="s">
        <v>4</v>
      </c>
      <c r="E784" s="1">
        <v>2018</v>
      </c>
      <c r="F784" s="1">
        <v>192</v>
      </c>
      <c r="G784" s="1">
        <v>792</v>
      </c>
      <c r="H784" s="1">
        <v>275</v>
      </c>
    </row>
    <row r="785" spans="1:8">
      <c r="A785" s="1" t="s">
        <v>280</v>
      </c>
      <c r="B785" s="1" t="s">
        <v>207</v>
      </c>
      <c r="C785" s="1" t="s">
        <v>213</v>
      </c>
      <c r="D785" s="1" t="s">
        <v>18</v>
      </c>
      <c r="E785" s="1">
        <v>2018</v>
      </c>
      <c r="F785" s="1">
        <v>1400</v>
      </c>
      <c r="G785" s="1">
        <v>2100</v>
      </c>
      <c r="H785" s="1">
        <v>815</v>
      </c>
    </row>
    <row r="786" spans="1:8">
      <c r="A786" s="1" t="s">
        <v>280</v>
      </c>
      <c r="B786" s="1" t="s">
        <v>207</v>
      </c>
      <c r="C786" s="1" t="s">
        <v>213</v>
      </c>
      <c r="D786" s="1" t="s">
        <v>16</v>
      </c>
      <c r="E786" s="1">
        <v>2018</v>
      </c>
      <c r="F786" s="1">
        <v>1600</v>
      </c>
      <c r="G786" s="1">
        <v>2400</v>
      </c>
      <c r="H786" s="1">
        <v>931</v>
      </c>
    </row>
    <row r="787" spans="1:8">
      <c r="A787" s="1" t="s">
        <v>280</v>
      </c>
      <c r="B787" s="1" t="s">
        <v>207</v>
      </c>
      <c r="C787" s="1" t="s">
        <v>213</v>
      </c>
      <c r="D787" s="1" t="s">
        <v>14</v>
      </c>
      <c r="E787" s="1">
        <v>2018</v>
      </c>
      <c r="F787" s="1">
        <v>2200</v>
      </c>
      <c r="G787" s="1">
        <v>3300</v>
      </c>
      <c r="H787" s="1">
        <v>1280</v>
      </c>
    </row>
    <row r="788" spans="1:8">
      <c r="A788" s="1" t="s">
        <v>280</v>
      </c>
      <c r="B788" s="1" t="s">
        <v>207</v>
      </c>
      <c r="C788" s="1" t="s">
        <v>213</v>
      </c>
      <c r="D788" s="1" t="s">
        <v>13</v>
      </c>
      <c r="E788" s="1">
        <v>2018</v>
      </c>
      <c r="F788" s="1">
        <v>2500</v>
      </c>
      <c r="G788" s="1">
        <v>3750</v>
      </c>
      <c r="H788" s="1">
        <v>1455</v>
      </c>
    </row>
    <row r="789" spans="1:8">
      <c r="A789" s="1" t="s">
        <v>280</v>
      </c>
      <c r="B789" s="1" t="s">
        <v>207</v>
      </c>
      <c r="C789" s="1" t="s">
        <v>213</v>
      </c>
      <c r="D789" s="1" t="s">
        <v>11</v>
      </c>
      <c r="E789" s="1">
        <v>2018</v>
      </c>
      <c r="F789" s="1">
        <v>2100</v>
      </c>
      <c r="G789" s="1">
        <v>3150</v>
      </c>
      <c r="H789" s="1">
        <v>1222</v>
      </c>
    </row>
    <row r="790" spans="1:8">
      <c r="A790" s="1" t="s">
        <v>280</v>
      </c>
      <c r="B790" s="1" t="s">
        <v>207</v>
      </c>
      <c r="C790" s="1" t="s">
        <v>213</v>
      </c>
      <c r="D790" s="1" t="s">
        <v>10</v>
      </c>
      <c r="E790" s="1">
        <v>2018</v>
      </c>
      <c r="F790" s="1">
        <v>1800</v>
      </c>
      <c r="G790" s="1">
        <v>2700</v>
      </c>
      <c r="H790" s="1">
        <v>1048</v>
      </c>
    </row>
    <row r="791" spans="1:8">
      <c r="A791" s="1" t="s">
        <v>280</v>
      </c>
      <c r="B791" s="1" t="s">
        <v>207</v>
      </c>
      <c r="C791" s="1" t="s">
        <v>213</v>
      </c>
      <c r="D791" s="1" t="s">
        <v>9</v>
      </c>
      <c r="E791" s="1">
        <v>2018</v>
      </c>
      <c r="F791" s="1">
        <v>2400</v>
      </c>
      <c r="G791" s="1">
        <v>2160</v>
      </c>
      <c r="H791" s="1">
        <v>1397</v>
      </c>
    </row>
    <row r="792" spans="1:8">
      <c r="A792" s="1" t="s">
        <v>280</v>
      </c>
      <c r="B792" s="1" t="s">
        <v>207</v>
      </c>
      <c r="C792" s="1" t="s">
        <v>213</v>
      </c>
      <c r="D792" s="1" t="s">
        <v>8</v>
      </c>
      <c r="E792" s="1">
        <v>2018</v>
      </c>
      <c r="F792" s="1">
        <v>2400</v>
      </c>
      <c r="G792" s="1">
        <v>2160</v>
      </c>
      <c r="H792" s="1">
        <v>1397</v>
      </c>
    </row>
    <row r="793" spans="1:8">
      <c r="A793" s="1" t="s">
        <v>280</v>
      </c>
      <c r="B793" s="1" t="s">
        <v>207</v>
      </c>
      <c r="C793" s="1" t="s">
        <v>213</v>
      </c>
      <c r="D793" s="1" t="s">
        <v>7</v>
      </c>
      <c r="E793" s="1">
        <v>2018</v>
      </c>
      <c r="F793" s="1">
        <v>2300</v>
      </c>
      <c r="G793" s="1">
        <v>2070</v>
      </c>
      <c r="H793" s="1">
        <v>1339</v>
      </c>
    </row>
    <row r="794" spans="1:8">
      <c r="A794" s="1" t="s">
        <v>280</v>
      </c>
      <c r="B794" s="1" t="s">
        <v>207</v>
      </c>
      <c r="C794" s="1" t="s">
        <v>213</v>
      </c>
      <c r="D794" s="1" t="s">
        <v>6</v>
      </c>
      <c r="E794" s="1">
        <v>2018</v>
      </c>
      <c r="F794" s="1">
        <v>2300</v>
      </c>
      <c r="G794" s="1">
        <v>2070</v>
      </c>
      <c r="H794" s="1">
        <v>1339</v>
      </c>
    </row>
    <row r="795" spans="1:8">
      <c r="A795" s="1" t="s">
        <v>280</v>
      </c>
      <c r="B795" s="1" t="s">
        <v>207</v>
      </c>
      <c r="C795" s="1" t="s">
        <v>213</v>
      </c>
      <c r="D795" s="1" t="s">
        <v>5</v>
      </c>
      <c r="E795" s="1">
        <v>2018</v>
      </c>
      <c r="F795" s="1">
        <v>2100</v>
      </c>
      <c r="G795" s="1">
        <v>1890</v>
      </c>
      <c r="H795" s="1">
        <v>1222</v>
      </c>
    </row>
    <row r="796" spans="1:8">
      <c r="A796" s="1" t="s">
        <v>280</v>
      </c>
      <c r="B796" s="1" t="s">
        <v>207</v>
      </c>
      <c r="C796" s="1" t="s">
        <v>213</v>
      </c>
      <c r="D796" s="1" t="s">
        <v>4</v>
      </c>
      <c r="E796" s="1">
        <v>2018</v>
      </c>
      <c r="F796" s="1">
        <v>2900</v>
      </c>
      <c r="G796" s="1">
        <v>2030</v>
      </c>
      <c r="H796" s="1">
        <v>1688</v>
      </c>
    </row>
    <row r="797" spans="1:8">
      <c r="A797" s="1" t="s">
        <v>280</v>
      </c>
      <c r="B797" s="1" t="s">
        <v>206</v>
      </c>
      <c r="C797" s="1" t="s">
        <v>213</v>
      </c>
      <c r="D797" s="1" t="s">
        <v>18</v>
      </c>
      <c r="E797" s="1">
        <v>2018</v>
      </c>
      <c r="F797" s="1">
        <v>800</v>
      </c>
      <c r="G797" s="1">
        <v>1400</v>
      </c>
      <c r="H797" s="1">
        <v>0</v>
      </c>
    </row>
    <row r="798" spans="1:8">
      <c r="A798" s="1" t="s">
        <v>280</v>
      </c>
      <c r="B798" s="1" t="s">
        <v>206</v>
      </c>
      <c r="C798" s="1" t="s">
        <v>213</v>
      </c>
      <c r="D798" s="1" t="s">
        <v>16</v>
      </c>
      <c r="E798" s="1">
        <v>2018</v>
      </c>
      <c r="F798" s="1">
        <v>1300</v>
      </c>
      <c r="G798" s="1">
        <v>2275</v>
      </c>
      <c r="H798" s="1">
        <v>0</v>
      </c>
    </row>
    <row r="799" spans="1:8">
      <c r="A799" s="1" t="s">
        <v>280</v>
      </c>
      <c r="B799" s="1" t="s">
        <v>206</v>
      </c>
      <c r="C799" s="1" t="s">
        <v>213</v>
      </c>
      <c r="D799" s="1" t="s">
        <v>14</v>
      </c>
      <c r="E799" s="1">
        <v>2018</v>
      </c>
      <c r="F799" s="1">
        <v>1600</v>
      </c>
      <c r="G799" s="1">
        <v>2800</v>
      </c>
      <c r="H799" s="1">
        <v>0</v>
      </c>
    </row>
    <row r="800" spans="1:8">
      <c r="A800" s="1" t="s">
        <v>280</v>
      </c>
      <c r="B800" s="1" t="s">
        <v>206</v>
      </c>
      <c r="C800" s="1" t="s">
        <v>213</v>
      </c>
      <c r="D800" s="1" t="s">
        <v>13</v>
      </c>
      <c r="E800" s="1">
        <v>2018</v>
      </c>
      <c r="F800" s="1">
        <v>1400</v>
      </c>
      <c r="G800" s="1">
        <v>2450</v>
      </c>
      <c r="H800" s="1">
        <v>0</v>
      </c>
    </row>
    <row r="801" spans="1:8">
      <c r="A801" s="1" t="s">
        <v>280</v>
      </c>
      <c r="B801" s="1" t="s">
        <v>206</v>
      </c>
      <c r="C801" s="1" t="s">
        <v>213</v>
      </c>
      <c r="D801" s="1" t="s">
        <v>11</v>
      </c>
      <c r="E801" s="1">
        <v>2018</v>
      </c>
      <c r="F801" s="1">
        <v>1100</v>
      </c>
      <c r="G801" s="1">
        <v>1925</v>
      </c>
      <c r="H801" s="1">
        <v>0</v>
      </c>
    </row>
    <row r="802" spans="1:8">
      <c r="A802" s="1" t="s">
        <v>280</v>
      </c>
      <c r="B802" s="1" t="s">
        <v>206</v>
      </c>
      <c r="C802" s="1" t="s">
        <v>213</v>
      </c>
      <c r="D802" s="1" t="s">
        <v>10</v>
      </c>
      <c r="E802" s="1">
        <v>2018</v>
      </c>
      <c r="F802" s="1">
        <v>1000</v>
      </c>
      <c r="G802" s="1">
        <v>1750</v>
      </c>
      <c r="H802" s="1">
        <v>0</v>
      </c>
    </row>
    <row r="803" spans="1:8">
      <c r="A803" s="1" t="s">
        <v>280</v>
      </c>
      <c r="B803" s="1" t="s">
        <v>206</v>
      </c>
      <c r="C803" s="1" t="s">
        <v>213</v>
      </c>
      <c r="D803" s="1" t="s">
        <v>9</v>
      </c>
      <c r="E803" s="1">
        <v>2018</v>
      </c>
      <c r="F803" s="1">
        <v>2100</v>
      </c>
      <c r="G803" s="1">
        <v>2520</v>
      </c>
      <c r="H803" s="1">
        <v>1264</v>
      </c>
    </row>
    <row r="804" spans="1:8">
      <c r="A804" s="1" t="s">
        <v>280</v>
      </c>
      <c r="B804" s="1" t="s">
        <v>206</v>
      </c>
      <c r="C804" s="1" t="s">
        <v>213</v>
      </c>
      <c r="D804" s="1" t="s">
        <v>8</v>
      </c>
      <c r="E804" s="1">
        <v>2018</v>
      </c>
      <c r="F804" s="1">
        <v>2000</v>
      </c>
      <c r="G804" s="1">
        <v>2400</v>
      </c>
      <c r="H804" s="1">
        <v>1204</v>
      </c>
    </row>
    <row r="805" spans="1:8">
      <c r="A805" s="1" t="s">
        <v>280</v>
      </c>
      <c r="B805" s="1" t="s">
        <v>206</v>
      </c>
      <c r="C805" s="1" t="s">
        <v>213</v>
      </c>
      <c r="D805" s="1" t="s">
        <v>7</v>
      </c>
      <c r="E805" s="1">
        <v>2018</v>
      </c>
      <c r="F805" s="1">
        <v>2000</v>
      </c>
      <c r="G805" s="1">
        <v>2400</v>
      </c>
      <c r="H805" s="1">
        <v>1204</v>
      </c>
    </row>
    <row r="806" spans="1:8">
      <c r="A806" s="1" t="s">
        <v>280</v>
      </c>
      <c r="B806" s="1" t="s">
        <v>206</v>
      </c>
      <c r="C806" s="1" t="s">
        <v>213</v>
      </c>
      <c r="D806" s="1" t="s">
        <v>6</v>
      </c>
      <c r="E806" s="1">
        <v>2018</v>
      </c>
      <c r="F806" s="1">
        <v>1900</v>
      </c>
      <c r="G806" s="1">
        <v>2280</v>
      </c>
      <c r="H806" s="1">
        <v>1144</v>
      </c>
    </row>
    <row r="807" spans="1:8">
      <c r="A807" s="1" t="s">
        <v>280</v>
      </c>
      <c r="B807" s="1" t="s">
        <v>206</v>
      </c>
      <c r="C807" s="1" t="s">
        <v>213</v>
      </c>
      <c r="D807" s="1" t="s">
        <v>5</v>
      </c>
      <c r="E807" s="1">
        <v>2018</v>
      </c>
      <c r="F807" s="1">
        <v>1700</v>
      </c>
      <c r="G807" s="1">
        <v>2040</v>
      </c>
      <c r="H807" s="1">
        <v>1023</v>
      </c>
    </row>
    <row r="808" spans="1:8">
      <c r="A808" s="1" t="s">
        <v>280</v>
      </c>
      <c r="B808" s="1" t="s">
        <v>206</v>
      </c>
      <c r="C808" s="1" t="s">
        <v>213</v>
      </c>
      <c r="D808" s="1" t="s">
        <v>4</v>
      </c>
      <c r="E808" s="1">
        <v>2018</v>
      </c>
      <c r="F808" s="1">
        <v>2000</v>
      </c>
      <c r="G808" s="1">
        <v>1600</v>
      </c>
      <c r="H808" s="1">
        <v>1204</v>
      </c>
    </row>
    <row r="809" spans="1:8">
      <c r="A809" s="1" t="s">
        <v>280</v>
      </c>
      <c r="B809" s="1" t="s">
        <v>204</v>
      </c>
      <c r="C809" s="1" t="s">
        <v>213</v>
      </c>
      <c r="D809" s="1" t="s">
        <v>18</v>
      </c>
      <c r="E809" s="1">
        <v>2018</v>
      </c>
      <c r="F809" s="1">
        <v>2600</v>
      </c>
      <c r="G809" s="1">
        <v>5070</v>
      </c>
      <c r="H809" s="1">
        <v>3151</v>
      </c>
    </row>
    <row r="810" spans="1:8">
      <c r="A810" s="1" t="s">
        <v>280</v>
      </c>
      <c r="B810" s="1" t="s">
        <v>204</v>
      </c>
      <c r="C810" s="1" t="s">
        <v>213</v>
      </c>
      <c r="D810" s="1" t="s">
        <v>16</v>
      </c>
      <c r="E810" s="1">
        <v>2018</v>
      </c>
      <c r="F810" s="1">
        <v>2500</v>
      </c>
      <c r="G810" s="1">
        <v>4875</v>
      </c>
      <c r="H810" s="1">
        <v>3030</v>
      </c>
    </row>
    <row r="811" spans="1:8">
      <c r="A811" s="1" t="s">
        <v>280</v>
      </c>
      <c r="B811" s="1" t="s">
        <v>204</v>
      </c>
      <c r="C811" s="1" t="s">
        <v>213</v>
      </c>
      <c r="D811" s="1" t="s">
        <v>14</v>
      </c>
      <c r="E811" s="1">
        <v>2018</v>
      </c>
      <c r="F811" s="1">
        <v>2100</v>
      </c>
      <c r="G811" s="1">
        <v>4095</v>
      </c>
      <c r="H811" s="1">
        <v>2545</v>
      </c>
    </row>
    <row r="812" spans="1:8">
      <c r="A812" s="1" t="s">
        <v>280</v>
      </c>
      <c r="B812" s="1" t="s">
        <v>204</v>
      </c>
      <c r="C812" s="1" t="s">
        <v>213</v>
      </c>
      <c r="D812" s="1" t="s">
        <v>13</v>
      </c>
      <c r="E812" s="1">
        <v>2018</v>
      </c>
      <c r="F812" s="1">
        <v>2600</v>
      </c>
      <c r="G812" s="1">
        <v>5070</v>
      </c>
      <c r="H812" s="1">
        <v>3151</v>
      </c>
    </row>
    <row r="813" spans="1:8">
      <c r="A813" s="1" t="s">
        <v>280</v>
      </c>
      <c r="B813" s="1" t="s">
        <v>204</v>
      </c>
      <c r="C813" s="1" t="s">
        <v>213</v>
      </c>
      <c r="D813" s="1" t="s">
        <v>11</v>
      </c>
      <c r="E813" s="1">
        <v>2018</v>
      </c>
      <c r="F813" s="1">
        <v>2100</v>
      </c>
      <c r="G813" s="1">
        <v>4095</v>
      </c>
      <c r="H813" s="1">
        <v>2545</v>
      </c>
    </row>
    <row r="814" spans="1:8">
      <c r="A814" s="1" t="s">
        <v>280</v>
      </c>
      <c r="B814" s="1" t="s">
        <v>204</v>
      </c>
      <c r="C814" s="1" t="s">
        <v>213</v>
      </c>
      <c r="D814" s="1" t="s">
        <v>10</v>
      </c>
      <c r="E814" s="1">
        <v>2018</v>
      </c>
      <c r="F814" s="1">
        <v>2100</v>
      </c>
      <c r="G814" s="1">
        <v>4095</v>
      </c>
      <c r="H814" s="1">
        <v>2545</v>
      </c>
    </row>
    <row r="815" spans="1:8">
      <c r="A815" s="1" t="s">
        <v>280</v>
      </c>
      <c r="B815" s="1" t="s">
        <v>204</v>
      </c>
      <c r="C815" s="1" t="s">
        <v>213</v>
      </c>
      <c r="D815" s="1" t="s">
        <v>9</v>
      </c>
      <c r="E815" s="1">
        <v>2018</v>
      </c>
      <c r="F815" s="1">
        <v>2200</v>
      </c>
      <c r="G815" s="1">
        <v>4290</v>
      </c>
      <c r="H815" s="1">
        <v>2666</v>
      </c>
    </row>
    <row r="816" spans="1:8">
      <c r="A816" s="1" t="s">
        <v>280</v>
      </c>
      <c r="B816" s="1" t="s">
        <v>204</v>
      </c>
      <c r="C816" s="1" t="s">
        <v>213</v>
      </c>
      <c r="D816" s="1" t="s">
        <v>8</v>
      </c>
      <c r="E816" s="1">
        <v>2018</v>
      </c>
      <c r="F816" s="1">
        <v>3000</v>
      </c>
      <c r="G816" s="1">
        <v>4500</v>
      </c>
      <c r="H816" s="1">
        <v>3636</v>
      </c>
    </row>
    <row r="817" spans="1:8">
      <c r="A817" s="1" t="s">
        <v>280</v>
      </c>
      <c r="B817" s="1" t="s">
        <v>204</v>
      </c>
      <c r="C817" s="1" t="s">
        <v>213</v>
      </c>
      <c r="D817" s="1" t="s">
        <v>7</v>
      </c>
      <c r="E817" s="1">
        <v>2018</v>
      </c>
      <c r="F817" s="1">
        <v>2700</v>
      </c>
      <c r="G817" s="1">
        <v>4050</v>
      </c>
      <c r="H817" s="1">
        <v>3272</v>
      </c>
    </row>
    <row r="818" spans="1:8">
      <c r="A818" s="1" t="s">
        <v>280</v>
      </c>
      <c r="B818" s="1" t="s">
        <v>204</v>
      </c>
      <c r="C818" s="1" t="s">
        <v>213</v>
      </c>
      <c r="D818" s="1" t="s">
        <v>6</v>
      </c>
      <c r="E818" s="1">
        <v>2018</v>
      </c>
      <c r="F818" s="1">
        <v>3100</v>
      </c>
      <c r="G818" s="1">
        <v>4650</v>
      </c>
      <c r="H818" s="1">
        <v>3757</v>
      </c>
    </row>
    <row r="819" spans="1:8">
      <c r="A819" s="1" t="s">
        <v>280</v>
      </c>
      <c r="B819" s="1" t="s">
        <v>204</v>
      </c>
      <c r="C819" s="1" t="s">
        <v>213</v>
      </c>
      <c r="D819" s="1" t="s">
        <v>5</v>
      </c>
      <c r="E819" s="1">
        <v>2018</v>
      </c>
      <c r="F819" s="1">
        <v>2400</v>
      </c>
      <c r="G819" s="1">
        <v>3600</v>
      </c>
      <c r="H819" s="1">
        <v>2909</v>
      </c>
    </row>
    <row r="820" spans="1:8">
      <c r="A820" s="1" t="s">
        <v>280</v>
      </c>
      <c r="B820" s="1" t="s">
        <v>204</v>
      </c>
      <c r="C820" s="1" t="s">
        <v>213</v>
      </c>
      <c r="D820" s="1" t="s">
        <v>4</v>
      </c>
      <c r="E820" s="1">
        <v>2018</v>
      </c>
      <c r="F820" s="1">
        <v>2200</v>
      </c>
      <c r="G820" s="1">
        <v>3300</v>
      </c>
      <c r="H820" s="1">
        <v>2666</v>
      </c>
    </row>
    <row r="821" spans="1:8">
      <c r="A821" s="1" t="s">
        <v>280</v>
      </c>
      <c r="B821" s="1" t="s">
        <v>203</v>
      </c>
      <c r="C821" s="1" t="s">
        <v>213</v>
      </c>
      <c r="D821" s="1" t="s">
        <v>8</v>
      </c>
      <c r="E821" s="1">
        <v>2018</v>
      </c>
      <c r="F821" s="1">
        <v>1400</v>
      </c>
      <c r="G821" s="1">
        <v>4900</v>
      </c>
      <c r="H821" s="1">
        <v>1700</v>
      </c>
    </row>
    <row r="822" spans="1:8">
      <c r="A822" s="1" t="s">
        <v>280</v>
      </c>
      <c r="B822" s="1" t="s">
        <v>203</v>
      </c>
      <c r="C822" s="1" t="s">
        <v>213</v>
      </c>
      <c r="D822" s="1" t="s">
        <v>7</v>
      </c>
      <c r="E822" s="1">
        <v>2018</v>
      </c>
      <c r="F822" s="1">
        <v>1300</v>
      </c>
      <c r="G822" s="1">
        <v>4550</v>
      </c>
      <c r="H822" s="1">
        <v>1578</v>
      </c>
    </row>
    <row r="823" spans="1:8">
      <c r="A823" s="1" t="s">
        <v>280</v>
      </c>
      <c r="B823" s="1" t="s">
        <v>203</v>
      </c>
      <c r="C823" s="1" t="s">
        <v>213</v>
      </c>
      <c r="D823" s="1" t="s">
        <v>6</v>
      </c>
      <c r="E823" s="1">
        <v>2018</v>
      </c>
      <c r="F823" s="1">
        <v>1300</v>
      </c>
      <c r="G823" s="1">
        <v>4550</v>
      </c>
      <c r="H823" s="1">
        <v>1578</v>
      </c>
    </row>
    <row r="824" spans="1:8">
      <c r="A824" s="1" t="s">
        <v>280</v>
      </c>
      <c r="B824" s="1" t="s">
        <v>203</v>
      </c>
      <c r="C824" s="1" t="s">
        <v>213</v>
      </c>
      <c r="D824" s="1" t="s">
        <v>5</v>
      </c>
      <c r="E824" s="1">
        <v>2018</v>
      </c>
      <c r="F824" s="1">
        <v>1400</v>
      </c>
      <c r="G824" s="1">
        <v>4900</v>
      </c>
      <c r="H824" s="1">
        <v>1700</v>
      </c>
    </row>
    <row r="825" spans="1:8">
      <c r="A825" s="1" t="s">
        <v>280</v>
      </c>
      <c r="B825" s="1" t="s">
        <v>203</v>
      </c>
      <c r="C825" s="1" t="s">
        <v>213</v>
      </c>
      <c r="D825" s="1" t="s">
        <v>4</v>
      </c>
      <c r="E825" s="1">
        <v>2018</v>
      </c>
      <c r="F825" s="1">
        <v>1300</v>
      </c>
      <c r="G825" s="1">
        <v>4550</v>
      </c>
      <c r="H825" s="1">
        <v>1578</v>
      </c>
    </row>
    <row r="826" spans="1:8">
      <c r="A826" s="1" t="s">
        <v>280</v>
      </c>
      <c r="B826" s="1" t="s">
        <v>205</v>
      </c>
      <c r="C826" s="1" t="s">
        <v>213</v>
      </c>
      <c r="D826" s="1" t="s">
        <v>8</v>
      </c>
      <c r="E826" s="1">
        <v>2018</v>
      </c>
      <c r="F826" s="1">
        <v>800</v>
      </c>
      <c r="G826" s="1">
        <v>3280</v>
      </c>
      <c r="H826" s="1">
        <v>1145</v>
      </c>
    </row>
    <row r="827" spans="1:8">
      <c r="A827" s="1" t="s">
        <v>280</v>
      </c>
      <c r="B827" s="1" t="s">
        <v>205</v>
      </c>
      <c r="C827" s="1" t="s">
        <v>213</v>
      </c>
      <c r="D827" s="1" t="s">
        <v>7</v>
      </c>
      <c r="E827" s="1">
        <v>2018</v>
      </c>
      <c r="F827" s="1">
        <v>900</v>
      </c>
      <c r="G827" s="1">
        <v>3690</v>
      </c>
      <c r="H827" s="1">
        <v>1288</v>
      </c>
    </row>
    <row r="828" spans="1:8">
      <c r="A828" s="1" t="s">
        <v>280</v>
      </c>
      <c r="B828" s="1" t="s">
        <v>205</v>
      </c>
      <c r="C828" s="1" t="s">
        <v>213</v>
      </c>
      <c r="D828" s="1" t="s">
        <v>6</v>
      </c>
      <c r="E828" s="1">
        <v>2018</v>
      </c>
      <c r="F828" s="1">
        <v>1000</v>
      </c>
      <c r="G828" s="1">
        <v>4100</v>
      </c>
      <c r="H828" s="1">
        <v>1431</v>
      </c>
    </row>
    <row r="829" spans="1:8">
      <c r="A829" s="1" t="s">
        <v>280</v>
      </c>
      <c r="B829" s="1" t="s">
        <v>205</v>
      </c>
      <c r="C829" s="1" t="s">
        <v>213</v>
      </c>
      <c r="D829" s="1" t="s">
        <v>5</v>
      </c>
      <c r="E829" s="1">
        <v>2018</v>
      </c>
      <c r="F829" s="1">
        <v>800</v>
      </c>
      <c r="G829" s="1">
        <v>3280</v>
      </c>
      <c r="H829" s="1">
        <v>1145</v>
      </c>
    </row>
    <row r="830" spans="1:8">
      <c r="A830" s="1" t="s">
        <v>280</v>
      </c>
      <c r="B830" s="1" t="s">
        <v>205</v>
      </c>
      <c r="C830" s="1" t="s">
        <v>213</v>
      </c>
      <c r="D830" s="1" t="s">
        <v>4</v>
      </c>
      <c r="E830" s="1">
        <v>2018</v>
      </c>
      <c r="F830" s="1">
        <v>1000</v>
      </c>
      <c r="G830" s="1">
        <v>4100</v>
      </c>
      <c r="H830" s="1">
        <v>1431</v>
      </c>
    </row>
    <row r="831" spans="1:8">
      <c r="A831" s="1" t="s">
        <v>280</v>
      </c>
      <c r="B831" s="1" t="s">
        <v>207</v>
      </c>
      <c r="C831" s="1" t="s">
        <v>279</v>
      </c>
      <c r="D831" s="1" t="s">
        <v>18</v>
      </c>
      <c r="E831" s="1">
        <v>2018</v>
      </c>
      <c r="F831" s="1">
        <v>300</v>
      </c>
      <c r="G831" s="1">
        <v>450</v>
      </c>
      <c r="H831" s="1">
        <v>175</v>
      </c>
    </row>
    <row r="832" spans="1:8">
      <c r="A832" s="1" t="s">
        <v>280</v>
      </c>
      <c r="B832" s="1" t="s">
        <v>207</v>
      </c>
      <c r="C832" s="1" t="s">
        <v>279</v>
      </c>
      <c r="D832" s="1" t="s">
        <v>16</v>
      </c>
      <c r="E832" s="1">
        <v>2018</v>
      </c>
      <c r="F832" s="1">
        <v>300</v>
      </c>
      <c r="G832" s="1">
        <v>450</v>
      </c>
      <c r="H832" s="1">
        <v>175</v>
      </c>
    </row>
    <row r="833" spans="1:8">
      <c r="A833" s="1" t="s">
        <v>280</v>
      </c>
      <c r="B833" s="1" t="s">
        <v>207</v>
      </c>
      <c r="C833" s="1" t="s">
        <v>279</v>
      </c>
      <c r="D833" s="1" t="s">
        <v>14</v>
      </c>
      <c r="E833" s="1">
        <v>2018</v>
      </c>
      <c r="F833" s="1">
        <v>400</v>
      </c>
      <c r="G833" s="1">
        <v>600</v>
      </c>
      <c r="H833" s="1">
        <v>233</v>
      </c>
    </row>
    <row r="834" spans="1:8">
      <c r="A834" s="1" t="s">
        <v>280</v>
      </c>
      <c r="B834" s="1" t="s">
        <v>207</v>
      </c>
      <c r="C834" s="1" t="s">
        <v>279</v>
      </c>
      <c r="D834" s="1" t="s">
        <v>13</v>
      </c>
      <c r="E834" s="1">
        <v>2018</v>
      </c>
      <c r="F834" s="1">
        <v>500</v>
      </c>
      <c r="G834" s="1">
        <v>750</v>
      </c>
      <c r="H834" s="1">
        <v>291</v>
      </c>
    </row>
    <row r="835" spans="1:8">
      <c r="A835" s="1" t="s">
        <v>280</v>
      </c>
      <c r="B835" s="1" t="s">
        <v>207</v>
      </c>
      <c r="C835" s="1" t="s">
        <v>279</v>
      </c>
      <c r="D835" s="1" t="s">
        <v>11</v>
      </c>
      <c r="E835" s="1">
        <v>2018</v>
      </c>
      <c r="F835" s="1">
        <v>400</v>
      </c>
      <c r="G835" s="1">
        <v>600</v>
      </c>
      <c r="H835" s="1">
        <v>233</v>
      </c>
    </row>
    <row r="836" spans="1:8">
      <c r="A836" s="1" t="s">
        <v>280</v>
      </c>
      <c r="B836" s="1" t="s">
        <v>207</v>
      </c>
      <c r="C836" s="1" t="s">
        <v>279</v>
      </c>
      <c r="D836" s="1" t="s">
        <v>10</v>
      </c>
      <c r="E836" s="1">
        <v>2018</v>
      </c>
      <c r="F836" s="1">
        <v>400</v>
      </c>
      <c r="G836" s="1">
        <v>600</v>
      </c>
      <c r="H836" s="1">
        <v>233</v>
      </c>
    </row>
    <row r="837" spans="1:8">
      <c r="A837" s="1" t="s">
        <v>280</v>
      </c>
      <c r="B837" s="1" t="s">
        <v>207</v>
      </c>
      <c r="C837" s="1" t="s">
        <v>279</v>
      </c>
      <c r="D837" s="1" t="s">
        <v>9</v>
      </c>
      <c r="E837" s="1">
        <v>2018</v>
      </c>
      <c r="F837" s="1">
        <v>500</v>
      </c>
      <c r="G837" s="1">
        <v>450</v>
      </c>
      <c r="H837" s="1">
        <v>291</v>
      </c>
    </row>
    <row r="838" spans="1:8">
      <c r="A838" s="1" t="s">
        <v>280</v>
      </c>
      <c r="B838" s="1" t="s">
        <v>207</v>
      </c>
      <c r="C838" s="1" t="s">
        <v>279</v>
      </c>
      <c r="D838" s="1" t="s">
        <v>8</v>
      </c>
      <c r="E838" s="1">
        <v>2018</v>
      </c>
      <c r="F838" s="1">
        <v>400</v>
      </c>
      <c r="G838" s="1">
        <v>360</v>
      </c>
      <c r="H838" s="1">
        <v>233</v>
      </c>
    </row>
    <row r="839" spans="1:8">
      <c r="A839" s="1" t="s">
        <v>280</v>
      </c>
      <c r="B839" s="1" t="s">
        <v>207</v>
      </c>
      <c r="C839" s="1" t="s">
        <v>279</v>
      </c>
      <c r="D839" s="1" t="s">
        <v>7</v>
      </c>
      <c r="E839" s="1">
        <v>2018</v>
      </c>
      <c r="F839" s="1">
        <v>500</v>
      </c>
      <c r="G839" s="1">
        <v>450</v>
      </c>
      <c r="H839" s="1">
        <v>291</v>
      </c>
    </row>
    <row r="840" spans="1:8">
      <c r="A840" s="1" t="s">
        <v>280</v>
      </c>
      <c r="B840" s="1" t="s">
        <v>207</v>
      </c>
      <c r="C840" s="1" t="s">
        <v>279</v>
      </c>
      <c r="D840" s="1" t="s">
        <v>6</v>
      </c>
      <c r="E840" s="1">
        <v>2018</v>
      </c>
      <c r="F840" s="1">
        <v>400</v>
      </c>
      <c r="G840" s="1">
        <v>360</v>
      </c>
      <c r="H840" s="1">
        <v>233</v>
      </c>
    </row>
    <row r="841" spans="1:8">
      <c r="A841" s="1" t="s">
        <v>280</v>
      </c>
      <c r="B841" s="1" t="s">
        <v>207</v>
      </c>
      <c r="C841" s="1" t="s">
        <v>279</v>
      </c>
      <c r="D841" s="1" t="s">
        <v>5</v>
      </c>
      <c r="E841" s="1">
        <v>2018</v>
      </c>
      <c r="F841" s="1">
        <v>400</v>
      </c>
      <c r="G841" s="1">
        <v>360</v>
      </c>
      <c r="H841" s="1">
        <v>233</v>
      </c>
    </row>
    <row r="842" spans="1:8">
      <c r="A842" s="1" t="s">
        <v>280</v>
      </c>
      <c r="B842" s="1" t="s">
        <v>207</v>
      </c>
      <c r="C842" s="1" t="s">
        <v>279</v>
      </c>
      <c r="D842" s="1" t="s">
        <v>4</v>
      </c>
      <c r="E842" s="1">
        <v>2018</v>
      </c>
      <c r="F842" s="1">
        <v>600</v>
      </c>
      <c r="G842" s="1">
        <v>420</v>
      </c>
      <c r="H842" s="1">
        <v>349</v>
      </c>
    </row>
    <row r="843" spans="1:8">
      <c r="A843" s="1" t="s">
        <v>280</v>
      </c>
      <c r="B843" s="1" t="s">
        <v>206</v>
      </c>
      <c r="C843" s="1" t="s">
        <v>279</v>
      </c>
      <c r="D843" s="1" t="s">
        <v>18</v>
      </c>
      <c r="E843" s="1">
        <v>2018</v>
      </c>
      <c r="F843" s="1">
        <v>200</v>
      </c>
      <c r="G843" s="1">
        <v>350</v>
      </c>
      <c r="H843" s="1">
        <v>0</v>
      </c>
    </row>
    <row r="844" spans="1:8">
      <c r="A844" s="1" t="s">
        <v>280</v>
      </c>
      <c r="B844" s="1" t="s">
        <v>206</v>
      </c>
      <c r="C844" s="1" t="s">
        <v>279</v>
      </c>
      <c r="D844" s="1" t="s">
        <v>16</v>
      </c>
      <c r="E844" s="1">
        <v>2018</v>
      </c>
      <c r="F844" s="1">
        <v>300</v>
      </c>
      <c r="G844" s="1">
        <v>525</v>
      </c>
      <c r="H844" s="1">
        <v>0</v>
      </c>
    </row>
    <row r="845" spans="1:8">
      <c r="A845" s="1" t="s">
        <v>280</v>
      </c>
      <c r="B845" s="1" t="s">
        <v>206</v>
      </c>
      <c r="C845" s="1" t="s">
        <v>279</v>
      </c>
      <c r="D845" s="1" t="s">
        <v>14</v>
      </c>
      <c r="E845" s="1">
        <v>2018</v>
      </c>
      <c r="F845" s="1">
        <v>300</v>
      </c>
      <c r="G845" s="1">
        <v>525</v>
      </c>
      <c r="H845" s="1">
        <v>0</v>
      </c>
    </row>
    <row r="846" spans="1:8">
      <c r="A846" s="1" t="s">
        <v>280</v>
      </c>
      <c r="B846" s="1" t="s">
        <v>206</v>
      </c>
      <c r="C846" s="1" t="s">
        <v>279</v>
      </c>
      <c r="D846" s="1" t="s">
        <v>13</v>
      </c>
      <c r="E846" s="1">
        <v>2018</v>
      </c>
      <c r="F846" s="1">
        <v>300</v>
      </c>
      <c r="G846" s="1">
        <v>525</v>
      </c>
      <c r="H846" s="1">
        <v>0</v>
      </c>
    </row>
    <row r="847" spans="1:8">
      <c r="A847" s="1" t="s">
        <v>280</v>
      </c>
      <c r="B847" s="1" t="s">
        <v>206</v>
      </c>
      <c r="C847" s="1" t="s">
        <v>279</v>
      </c>
      <c r="D847" s="1" t="s">
        <v>11</v>
      </c>
      <c r="E847" s="1">
        <v>2018</v>
      </c>
      <c r="F847" s="1">
        <v>300</v>
      </c>
      <c r="G847" s="1">
        <v>525</v>
      </c>
      <c r="H847" s="1">
        <v>0</v>
      </c>
    </row>
    <row r="848" spans="1:8">
      <c r="A848" s="1" t="s">
        <v>280</v>
      </c>
      <c r="B848" s="1" t="s">
        <v>206</v>
      </c>
      <c r="C848" s="1" t="s">
        <v>279</v>
      </c>
      <c r="D848" s="1" t="s">
        <v>10</v>
      </c>
      <c r="E848" s="1">
        <v>2018</v>
      </c>
      <c r="F848" s="1">
        <v>200</v>
      </c>
      <c r="G848" s="1">
        <v>350</v>
      </c>
      <c r="H848" s="1">
        <v>0</v>
      </c>
    </row>
    <row r="849" spans="1:8">
      <c r="A849" s="1" t="s">
        <v>280</v>
      </c>
      <c r="B849" s="1" t="s">
        <v>206</v>
      </c>
      <c r="C849" s="1" t="s">
        <v>279</v>
      </c>
      <c r="D849" s="1" t="s">
        <v>9</v>
      </c>
      <c r="E849" s="1">
        <v>2018</v>
      </c>
      <c r="F849" s="1">
        <v>400</v>
      </c>
      <c r="G849" s="1">
        <v>480</v>
      </c>
      <c r="H849" s="1">
        <v>241</v>
      </c>
    </row>
    <row r="850" spans="1:8">
      <c r="A850" s="1" t="s">
        <v>280</v>
      </c>
      <c r="B850" s="1" t="s">
        <v>206</v>
      </c>
      <c r="C850" s="1" t="s">
        <v>279</v>
      </c>
      <c r="D850" s="1" t="s">
        <v>8</v>
      </c>
      <c r="E850" s="1">
        <v>2018</v>
      </c>
      <c r="F850" s="1">
        <v>500</v>
      </c>
      <c r="G850" s="1">
        <v>600</v>
      </c>
      <c r="H850" s="1">
        <v>301</v>
      </c>
    </row>
    <row r="851" spans="1:8">
      <c r="A851" s="1" t="s">
        <v>280</v>
      </c>
      <c r="B851" s="1" t="s">
        <v>206</v>
      </c>
      <c r="C851" s="1" t="s">
        <v>279</v>
      </c>
      <c r="D851" s="1" t="s">
        <v>7</v>
      </c>
      <c r="E851" s="1">
        <v>2018</v>
      </c>
      <c r="F851" s="1">
        <v>400</v>
      </c>
      <c r="G851" s="1">
        <v>480</v>
      </c>
      <c r="H851" s="1">
        <v>241</v>
      </c>
    </row>
    <row r="852" spans="1:8">
      <c r="A852" s="1" t="s">
        <v>280</v>
      </c>
      <c r="B852" s="1" t="s">
        <v>206</v>
      </c>
      <c r="C852" s="1" t="s">
        <v>279</v>
      </c>
      <c r="D852" s="1" t="s">
        <v>6</v>
      </c>
      <c r="E852" s="1">
        <v>2018</v>
      </c>
      <c r="F852" s="1">
        <v>300</v>
      </c>
      <c r="G852" s="1">
        <v>360</v>
      </c>
      <c r="H852" s="1">
        <v>181</v>
      </c>
    </row>
    <row r="853" spans="1:8">
      <c r="A853" s="1" t="s">
        <v>280</v>
      </c>
      <c r="B853" s="1" t="s">
        <v>206</v>
      </c>
      <c r="C853" s="1" t="s">
        <v>279</v>
      </c>
      <c r="D853" s="1" t="s">
        <v>5</v>
      </c>
      <c r="E853" s="1">
        <v>2018</v>
      </c>
      <c r="F853" s="1">
        <v>400</v>
      </c>
      <c r="G853" s="1">
        <v>480</v>
      </c>
      <c r="H853" s="1">
        <v>241</v>
      </c>
    </row>
    <row r="854" spans="1:8">
      <c r="A854" s="1" t="s">
        <v>280</v>
      </c>
      <c r="B854" s="1" t="s">
        <v>206</v>
      </c>
      <c r="C854" s="1" t="s">
        <v>279</v>
      </c>
      <c r="D854" s="1" t="s">
        <v>4</v>
      </c>
      <c r="E854" s="1">
        <v>2018</v>
      </c>
      <c r="F854" s="1">
        <v>400</v>
      </c>
      <c r="G854" s="1">
        <v>320</v>
      </c>
      <c r="H854" s="1">
        <v>241</v>
      </c>
    </row>
    <row r="855" spans="1:8">
      <c r="A855" s="1" t="s">
        <v>280</v>
      </c>
      <c r="B855" s="1" t="s">
        <v>204</v>
      </c>
      <c r="C855" s="1" t="s">
        <v>279</v>
      </c>
      <c r="D855" s="1" t="s">
        <v>18</v>
      </c>
      <c r="E855" s="1">
        <v>2018</v>
      </c>
      <c r="F855" s="1">
        <v>500</v>
      </c>
      <c r="G855" s="1">
        <v>975</v>
      </c>
      <c r="H855" s="1">
        <v>606</v>
      </c>
    </row>
    <row r="856" spans="1:8">
      <c r="A856" s="1" t="s">
        <v>280</v>
      </c>
      <c r="B856" s="1" t="s">
        <v>204</v>
      </c>
      <c r="C856" s="1" t="s">
        <v>279</v>
      </c>
      <c r="D856" s="1" t="s">
        <v>16</v>
      </c>
      <c r="E856" s="1">
        <v>2018</v>
      </c>
      <c r="F856" s="1">
        <v>500</v>
      </c>
      <c r="G856" s="1">
        <v>975</v>
      </c>
      <c r="H856" s="1">
        <v>606</v>
      </c>
    </row>
    <row r="857" spans="1:8">
      <c r="A857" s="1" t="s">
        <v>280</v>
      </c>
      <c r="B857" s="1" t="s">
        <v>204</v>
      </c>
      <c r="C857" s="1" t="s">
        <v>279</v>
      </c>
      <c r="D857" s="1" t="s">
        <v>14</v>
      </c>
      <c r="E857" s="1">
        <v>2018</v>
      </c>
      <c r="F857" s="1">
        <v>500</v>
      </c>
      <c r="G857" s="1">
        <v>975</v>
      </c>
      <c r="H857" s="1">
        <v>606</v>
      </c>
    </row>
    <row r="858" spans="1:8">
      <c r="A858" s="1" t="s">
        <v>280</v>
      </c>
      <c r="B858" s="1" t="s">
        <v>204</v>
      </c>
      <c r="C858" s="1" t="s">
        <v>279</v>
      </c>
      <c r="D858" s="1" t="s">
        <v>13</v>
      </c>
      <c r="E858" s="1">
        <v>2018</v>
      </c>
      <c r="F858" s="1">
        <v>500</v>
      </c>
      <c r="G858" s="1">
        <v>975</v>
      </c>
      <c r="H858" s="1">
        <v>606</v>
      </c>
    </row>
    <row r="859" spans="1:8">
      <c r="A859" s="1" t="s">
        <v>280</v>
      </c>
      <c r="B859" s="1" t="s">
        <v>204</v>
      </c>
      <c r="C859" s="1" t="s">
        <v>279</v>
      </c>
      <c r="D859" s="1" t="s">
        <v>11</v>
      </c>
      <c r="E859" s="1">
        <v>2018</v>
      </c>
      <c r="F859" s="1">
        <v>400</v>
      </c>
      <c r="G859" s="1">
        <v>780</v>
      </c>
      <c r="H859" s="1">
        <v>485</v>
      </c>
    </row>
    <row r="860" spans="1:8">
      <c r="A860" s="1" t="s">
        <v>280</v>
      </c>
      <c r="B860" s="1" t="s">
        <v>204</v>
      </c>
      <c r="C860" s="1" t="s">
        <v>279</v>
      </c>
      <c r="D860" s="1" t="s">
        <v>10</v>
      </c>
      <c r="E860" s="1">
        <v>2018</v>
      </c>
      <c r="F860" s="1">
        <v>400</v>
      </c>
      <c r="G860" s="1">
        <v>780</v>
      </c>
      <c r="H860" s="1">
        <v>485</v>
      </c>
    </row>
    <row r="861" spans="1:8">
      <c r="A861" s="1" t="s">
        <v>280</v>
      </c>
      <c r="B861" s="1" t="s">
        <v>204</v>
      </c>
      <c r="C861" s="1" t="s">
        <v>279</v>
      </c>
      <c r="D861" s="1" t="s">
        <v>9</v>
      </c>
      <c r="E861" s="1">
        <v>2018</v>
      </c>
      <c r="F861" s="1">
        <v>400</v>
      </c>
      <c r="G861" s="1">
        <v>780</v>
      </c>
      <c r="H861" s="1">
        <v>485</v>
      </c>
    </row>
    <row r="862" spans="1:8">
      <c r="A862" s="1" t="s">
        <v>280</v>
      </c>
      <c r="B862" s="1" t="s">
        <v>204</v>
      </c>
      <c r="C862" s="1" t="s">
        <v>279</v>
      </c>
      <c r="D862" s="1" t="s">
        <v>8</v>
      </c>
      <c r="E862" s="1">
        <v>2018</v>
      </c>
      <c r="F862" s="1">
        <v>600</v>
      </c>
      <c r="G862" s="1">
        <v>900</v>
      </c>
      <c r="H862" s="1">
        <v>727</v>
      </c>
    </row>
    <row r="863" spans="1:8">
      <c r="A863" s="1" t="s">
        <v>280</v>
      </c>
      <c r="B863" s="1" t="s">
        <v>204</v>
      </c>
      <c r="C863" s="1" t="s">
        <v>279</v>
      </c>
      <c r="D863" s="1" t="s">
        <v>7</v>
      </c>
      <c r="E863" s="1">
        <v>2018</v>
      </c>
      <c r="F863" s="1">
        <v>600</v>
      </c>
      <c r="G863" s="1">
        <v>900</v>
      </c>
      <c r="H863" s="1">
        <v>727</v>
      </c>
    </row>
    <row r="864" spans="1:8">
      <c r="A864" s="1" t="s">
        <v>280</v>
      </c>
      <c r="B864" s="1" t="s">
        <v>204</v>
      </c>
      <c r="C864" s="1" t="s">
        <v>279</v>
      </c>
      <c r="D864" s="1" t="s">
        <v>6</v>
      </c>
      <c r="E864" s="1">
        <v>2018</v>
      </c>
      <c r="F864" s="1">
        <v>500</v>
      </c>
      <c r="G864" s="1">
        <v>750</v>
      </c>
      <c r="H864" s="1">
        <v>606</v>
      </c>
    </row>
    <row r="865" spans="1:8">
      <c r="A865" s="1" t="s">
        <v>280</v>
      </c>
      <c r="B865" s="1" t="s">
        <v>204</v>
      </c>
      <c r="C865" s="1" t="s">
        <v>279</v>
      </c>
      <c r="D865" s="1" t="s">
        <v>5</v>
      </c>
      <c r="E865" s="1">
        <v>2018</v>
      </c>
      <c r="F865" s="1">
        <v>500</v>
      </c>
      <c r="G865" s="1">
        <v>750</v>
      </c>
      <c r="H865" s="1">
        <v>606</v>
      </c>
    </row>
    <row r="866" spans="1:8">
      <c r="A866" s="1" t="s">
        <v>280</v>
      </c>
      <c r="B866" s="1" t="s">
        <v>204</v>
      </c>
      <c r="C866" s="1" t="s">
        <v>279</v>
      </c>
      <c r="D866" s="1" t="s">
        <v>4</v>
      </c>
      <c r="E866" s="1">
        <v>2018</v>
      </c>
      <c r="F866" s="1">
        <v>400</v>
      </c>
      <c r="G866" s="1">
        <v>600</v>
      </c>
      <c r="H866" s="1">
        <v>485</v>
      </c>
    </row>
    <row r="867" spans="1:8">
      <c r="A867" s="1" t="s">
        <v>280</v>
      </c>
      <c r="B867" s="1" t="s">
        <v>203</v>
      </c>
      <c r="C867" s="1" t="s">
        <v>279</v>
      </c>
      <c r="D867" s="1" t="s">
        <v>8</v>
      </c>
      <c r="E867" s="1">
        <v>2018</v>
      </c>
      <c r="F867" s="1">
        <v>200</v>
      </c>
      <c r="G867" s="1">
        <v>700</v>
      </c>
      <c r="H867" s="1">
        <v>243</v>
      </c>
    </row>
    <row r="868" spans="1:8">
      <c r="A868" s="1" t="s">
        <v>280</v>
      </c>
      <c r="B868" s="1" t="s">
        <v>203</v>
      </c>
      <c r="C868" s="1" t="s">
        <v>279</v>
      </c>
      <c r="D868" s="1" t="s">
        <v>7</v>
      </c>
      <c r="E868" s="1">
        <v>2018</v>
      </c>
      <c r="F868" s="1">
        <v>300</v>
      </c>
      <c r="G868" s="1">
        <v>1050</v>
      </c>
      <c r="H868" s="1">
        <v>364</v>
      </c>
    </row>
    <row r="869" spans="1:8">
      <c r="A869" s="1" t="s">
        <v>280</v>
      </c>
      <c r="B869" s="1" t="s">
        <v>203</v>
      </c>
      <c r="C869" s="1" t="s">
        <v>279</v>
      </c>
      <c r="D869" s="1" t="s">
        <v>6</v>
      </c>
      <c r="E869" s="1">
        <v>2018</v>
      </c>
      <c r="F869" s="1">
        <v>300</v>
      </c>
      <c r="G869" s="1">
        <v>1050</v>
      </c>
      <c r="H869" s="1">
        <v>364</v>
      </c>
    </row>
    <row r="870" spans="1:8">
      <c r="A870" s="1" t="s">
        <v>280</v>
      </c>
      <c r="B870" s="1" t="s">
        <v>203</v>
      </c>
      <c r="C870" s="1" t="s">
        <v>279</v>
      </c>
      <c r="D870" s="1" t="s">
        <v>5</v>
      </c>
      <c r="E870" s="1">
        <v>2018</v>
      </c>
      <c r="F870" s="1">
        <v>300</v>
      </c>
      <c r="G870" s="1">
        <v>1050</v>
      </c>
      <c r="H870" s="1">
        <v>364</v>
      </c>
    </row>
    <row r="871" spans="1:8">
      <c r="A871" s="1" t="s">
        <v>280</v>
      </c>
      <c r="B871" s="1" t="s">
        <v>203</v>
      </c>
      <c r="C871" s="1" t="s">
        <v>279</v>
      </c>
      <c r="D871" s="1" t="s">
        <v>4</v>
      </c>
      <c r="E871" s="1">
        <v>2018</v>
      </c>
      <c r="F871" s="1">
        <v>300</v>
      </c>
      <c r="G871" s="1">
        <v>1050</v>
      </c>
      <c r="H871" s="1">
        <v>364</v>
      </c>
    </row>
    <row r="872" spans="1:8">
      <c r="A872" s="1" t="s">
        <v>280</v>
      </c>
      <c r="B872" s="1" t="s">
        <v>205</v>
      </c>
      <c r="C872" s="1" t="s">
        <v>279</v>
      </c>
      <c r="D872" s="1" t="s">
        <v>8</v>
      </c>
      <c r="E872" s="1">
        <v>2018</v>
      </c>
      <c r="F872" s="1">
        <v>200</v>
      </c>
      <c r="G872" s="1">
        <v>820</v>
      </c>
      <c r="H872" s="1">
        <v>286</v>
      </c>
    </row>
    <row r="873" spans="1:8">
      <c r="A873" s="1" t="s">
        <v>280</v>
      </c>
      <c r="B873" s="1" t="s">
        <v>205</v>
      </c>
      <c r="C873" s="1" t="s">
        <v>279</v>
      </c>
      <c r="D873" s="1" t="s">
        <v>7</v>
      </c>
      <c r="E873" s="1">
        <v>2018</v>
      </c>
      <c r="F873" s="1">
        <v>200</v>
      </c>
      <c r="G873" s="1">
        <v>820</v>
      </c>
      <c r="H873" s="1">
        <v>286</v>
      </c>
    </row>
    <row r="874" spans="1:8">
      <c r="A874" s="1" t="s">
        <v>280</v>
      </c>
      <c r="B874" s="1" t="s">
        <v>205</v>
      </c>
      <c r="C874" s="1" t="s">
        <v>279</v>
      </c>
      <c r="D874" s="1" t="s">
        <v>6</v>
      </c>
      <c r="E874" s="1">
        <v>2018</v>
      </c>
      <c r="F874" s="1">
        <v>200</v>
      </c>
      <c r="G874" s="1">
        <v>820</v>
      </c>
      <c r="H874" s="1">
        <v>286</v>
      </c>
    </row>
    <row r="875" spans="1:8">
      <c r="A875" s="1" t="s">
        <v>280</v>
      </c>
      <c r="B875" s="1" t="s">
        <v>205</v>
      </c>
      <c r="C875" s="1" t="s">
        <v>279</v>
      </c>
      <c r="D875" s="1" t="s">
        <v>5</v>
      </c>
      <c r="E875" s="1">
        <v>2018</v>
      </c>
      <c r="F875" s="1">
        <v>200</v>
      </c>
      <c r="G875" s="1">
        <v>820</v>
      </c>
      <c r="H875" s="1">
        <v>286</v>
      </c>
    </row>
    <row r="876" spans="1:8">
      <c r="A876" s="1" t="s">
        <v>280</v>
      </c>
      <c r="B876" s="1" t="s">
        <v>205</v>
      </c>
      <c r="C876" s="1" t="s">
        <v>279</v>
      </c>
      <c r="D876" s="1" t="s">
        <v>4</v>
      </c>
      <c r="E876" s="1">
        <v>2018</v>
      </c>
      <c r="F876" s="1">
        <v>200</v>
      </c>
      <c r="G876" s="1">
        <v>820</v>
      </c>
      <c r="H876" s="1">
        <v>286</v>
      </c>
    </row>
    <row r="877" spans="1:8">
      <c r="A877" s="1" t="s">
        <v>280</v>
      </c>
      <c r="B877" s="1" t="s">
        <v>207</v>
      </c>
      <c r="C877" s="1" t="s">
        <v>212</v>
      </c>
      <c r="D877" s="1" t="s">
        <v>18</v>
      </c>
      <c r="E877" s="1">
        <v>2018</v>
      </c>
      <c r="F877" s="1">
        <v>400</v>
      </c>
      <c r="G877" s="1">
        <v>600</v>
      </c>
      <c r="H877" s="1">
        <v>233</v>
      </c>
    </row>
    <row r="878" spans="1:8">
      <c r="A878" s="1" t="s">
        <v>280</v>
      </c>
      <c r="B878" s="1" t="s">
        <v>207</v>
      </c>
      <c r="C878" s="1" t="s">
        <v>212</v>
      </c>
      <c r="D878" s="1" t="s">
        <v>16</v>
      </c>
      <c r="E878" s="1">
        <v>2018</v>
      </c>
      <c r="F878" s="1">
        <v>500</v>
      </c>
      <c r="G878" s="1">
        <v>750</v>
      </c>
      <c r="H878" s="1">
        <v>291</v>
      </c>
    </row>
    <row r="879" spans="1:8">
      <c r="A879" s="1" t="s">
        <v>280</v>
      </c>
      <c r="B879" s="1" t="s">
        <v>207</v>
      </c>
      <c r="C879" s="1" t="s">
        <v>212</v>
      </c>
      <c r="D879" s="1" t="s">
        <v>14</v>
      </c>
      <c r="E879" s="1">
        <v>2018</v>
      </c>
      <c r="F879" s="1">
        <v>700</v>
      </c>
      <c r="G879" s="1">
        <v>1050</v>
      </c>
      <c r="H879" s="1">
        <v>407</v>
      </c>
    </row>
    <row r="880" spans="1:8">
      <c r="A880" s="1" t="s">
        <v>280</v>
      </c>
      <c r="B880" s="1" t="s">
        <v>207</v>
      </c>
      <c r="C880" s="1" t="s">
        <v>212</v>
      </c>
      <c r="D880" s="1" t="s">
        <v>13</v>
      </c>
      <c r="E880" s="1">
        <v>2018</v>
      </c>
      <c r="F880" s="1">
        <v>700</v>
      </c>
      <c r="G880" s="1">
        <v>1050</v>
      </c>
      <c r="H880" s="1">
        <v>407</v>
      </c>
    </row>
    <row r="881" spans="1:8">
      <c r="A881" s="1" t="s">
        <v>280</v>
      </c>
      <c r="B881" s="1" t="s">
        <v>207</v>
      </c>
      <c r="C881" s="1" t="s">
        <v>212</v>
      </c>
      <c r="D881" s="1" t="s">
        <v>11</v>
      </c>
      <c r="E881" s="1">
        <v>2018</v>
      </c>
      <c r="F881" s="1">
        <v>600</v>
      </c>
      <c r="G881" s="1">
        <v>900</v>
      </c>
      <c r="H881" s="1">
        <v>349</v>
      </c>
    </row>
    <row r="882" spans="1:8">
      <c r="A882" s="1" t="s">
        <v>280</v>
      </c>
      <c r="B882" s="1" t="s">
        <v>207</v>
      </c>
      <c r="C882" s="1" t="s">
        <v>212</v>
      </c>
      <c r="D882" s="1" t="s">
        <v>10</v>
      </c>
      <c r="E882" s="1">
        <v>2018</v>
      </c>
      <c r="F882" s="1">
        <v>600</v>
      </c>
      <c r="G882" s="1">
        <v>900</v>
      </c>
      <c r="H882" s="1">
        <v>349</v>
      </c>
    </row>
    <row r="883" spans="1:8">
      <c r="A883" s="1" t="s">
        <v>280</v>
      </c>
      <c r="B883" s="1" t="s">
        <v>207</v>
      </c>
      <c r="C883" s="1" t="s">
        <v>212</v>
      </c>
      <c r="D883" s="1" t="s">
        <v>9</v>
      </c>
      <c r="E883" s="1">
        <v>2018</v>
      </c>
      <c r="F883" s="1">
        <v>700</v>
      </c>
      <c r="G883" s="1">
        <v>630</v>
      </c>
      <c r="H883" s="1">
        <v>407</v>
      </c>
    </row>
    <row r="884" spans="1:8">
      <c r="A884" s="1" t="s">
        <v>280</v>
      </c>
      <c r="B884" s="1" t="s">
        <v>207</v>
      </c>
      <c r="C884" s="1" t="s">
        <v>212</v>
      </c>
      <c r="D884" s="1" t="s">
        <v>8</v>
      </c>
      <c r="E884" s="1">
        <v>2018</v>
      </c>
      <c r="F884" s="1">
        <v>700</v>
      </c>
      <c r="G884" s="1">
        <v>630</v>
      </c>
      <c r="H884" s="1">
        <v>407</v>
      </c>
    </row>
    <row r="885" spans="1:8">
      <c r="A885" s="1" t="s">
        <v>280</v>
      </c>
      <c r="B885" s="1" t="s">
        <v>207</v>
      </c>
      <c r="C885" s="1" t="s">
        <v>212</v>
      </c>
      <c r="D885" s="1" t="s">
        <v>7</v>
      </c>
      <c r="E885" s="1">
        <v>2018</v>
      </c>
      <c r="F885" s="1">
        <v>700</v>
      </c>
      <c r="G885" s="1">
        <v>630</v>
      </c>
      <c r="H885" s="1">
        <v>407</v>
      </c>
    </row>
    <row r="886" spans="1:8">
      <c r="A886" s="1" t="s">
        <v>280</v>
      </c>
      <c r="B886" s="1" t="s">
        <v>207</v>
      </c>
      <c r="C886" s="1" t="s">
        <v>212</v>
      </c>
      <c r="D886" s="1" t="s">
        <v>6</v>
      </c>
      <c r="E886" s="1">
        <v>2018</v>
      </c>
      <c r="F886" s="1">
        <v>600</v>
      </c>
      <c r="G886" s="1">
        <v>540</v>
      </c>
      <c r="H886" s="1">
        <v>349</v>
      </c>
    </row>
    <row r="887" spans="1:8">
      <c r="A887" s="1" t="s">
        <v>280</v>
      </c>
      <c r="B887" s="1" t="s">
        <v>207</v>
      </c>
      <c r="C887" s="1" t="s">
        <v>212</v>
      </c>
      <c r="D887" s="1" t="s">
        <v>5</v>
      </c>
      <c r="E887" s="1">
        <v>2018</v>
      </c>
      <c r="F887" s="1">
        <v>600</v>
      </c>
      <c r="G887" s="1">
        <v>540</v>
      </c>
      <c r="H887" s="1">
        <v>349</v>
      </c>
    </row>
    <row r="888" spans="1:8">
      <c r="A888" s="1" t="s">
        <v>280</v>
      </c>
      <c r="B888" s="1" t="s">
        <v>207</v>
      </c>
      <c r="C888" s="1" t="s">
        <v>212</v>
      </c>
      <c r="D888" s="1" t="s">
        <v>4</v>
      </c>
      <c r="E888" s="1">
        <v>2018</v>
      </c>
      <c r="F888" s="1">
        <v>1000</v>
      </c>
      <c r="G888" s="1">
        <v>700</v>
      </c>
      <c r="H888" s="1">
        <v>582</v>
      </c>
    </row>
    <row r="889" spans="1:8">
      <c r="A889" s="1" t="s">
        <v>280</v>
      </c>
      <c r="B889" s="1" t="s">
        <v>206</v>
      </c>
      <c r="C889" s="1" t="s">
        <v>212</v>
      </c>
      <c r="D889" s="1" t="s">
        <v>18</v>
      </c>
      <c r="E889" s="1">
        <v>2018</v>
      </c>
      <c r="F889" s="1">
        <v>300</v>
      </c>
      <c r="G889" s="1">
        <v>525</v>
      </c>
      <c r="H889" s="1">
        <v>0</v>
      </c>
    </row>
    <row r="890" spans="1:8">
      <c r="A890" s="1" t="s">
        <v>280</v>
      </c>
      <c r="B890" s="1" t="s">
        <v>206</v>
      </c>
      <c r="C890" s="1" t="s">
        <v>212</v>
      </c>
      <c r="D890" s="1" t="s">
        <v>16</v>
      </c>
      <c r="E890" s="1">
        <v>2018</v>
      </c>
      <c r="F890" s="1">
        <v>400</v>
      </c>
      <c r="G890" s="1">
        <v>700</v>
      </c>
      <c r="H890" s="1">
        <v>0</v>
      </c>
    </row>
    <row r="891" spans="1:8">
      <c r="A891" s="1" t="s">
        <v>280</v>
      </c>
      <c r="B891" s="1" t="s">
        <v>206</v>
      </c>
      <c r="C891" s="1" t="s">
        <v>212</v>
      </c>
      <c r="D891" s="1" t="s">
        <v>14</v>
      </c>
      <c r="E891" s="1">
        <v>2018</v>
      </c>
      <c r="F891" s="1">
        <v>500</v>
      </c>
      <c r="G891" s="1">
        <v>875</v>
      </c>
      <c r="H891" s="1">
        <v>0</v>
      </c>
    </row>
    <row r="892" spans="1:8">
      <c r="A892" s="1" t="s">
        <v>280</v>
      </c>
      <c r="B892" s="1" t="s">
        <v>206</v>
      </c>
      <c r="C892" s="1" t="s">
        <v>212</v>
      </c>
      <c r="D892" s="1" t="s">
        <v>13</v>
      </c>
      <c r="E892" s="1">
        <v>2018</v>
      </c>
      <c r="F892" s="1">
        <v>400</v>
      </c>
      <c r="G892" s="1">
        <v>700</v>
      </c>
      <c r="H892" s="1">
        <v>0</v>
      </c>
    </row>
    <row r="893" spans="1:8">
      <c r="A893" s="1" t="s">
        <v>280</v>
      </c>
      <c r="B893" s="1" t="s">
        <v>206</v>
      </c>
      <c r="C893" s="1" t="s">
        <v>212</v>
      </c>
      <c r="D893" s="1" t="s">
        <v>11</v>
      </c>
      <c r="E893" s="1">
        <v>2018</v>
      </c>
      <c r="F893" s="1">
        <v>300</v>
      </c>
      <c r="G893" s="1">
        <v>525</v>
      </c>
      <c r="H893" s="1">
        <v>0</v>
      </c>
    </row>
    <row r="894" spans="1:8">
      <c r="A894" s="1" t="s">
        <v>280</v>
      </c>
      <c r="B894" s="1" t="s">
        <v>206</v>
      </c>
      <c r="C894" s="1" t="s">
        <v>212</v>
      </c>
      <c r="D894" s="1" t="s">
        <v>10</v>
      </c>
      <c r="E894" s="1">
        <v>2018</v>
      </c>
      <c r="F894" s="1">
        <v>400</v>
      </c>
      <c r="G894" s="1">
        <v>700</v>
      </c>
      <c r="H894" s="1">
        <v>0</v>
      </c>
    </row>
    <row r="895" spans="1:8">
      <c r="A895" s="1" t="s">
        <v>280</v>
      </c>
      <c r="B895" s="1" t="s">
        <v>206</v>
      </c>
      <c r="C895" s="1" t="s">
        <v>212</v>
      </c>
      <c r="D895" s="1" t="s">
        <v>9</v>
      </c>
      <c r="E895" s="1">
        <v>2018</v>
      </c>
      <c r="F895" s="1">
        <v>600</v>
      </c>
      <c r="G895" s="1">
        <v>720</v>
      </c>
      <c r="H895" s="1">
        <v>361</v>
      </c>
    </row>
    <row r="896" spans="1:8">
      <c r="A896" s="1" t="s">
        <v>280</v>
      </c>
      <c r="B896" s="1" t="s">
        <v>206</v>
      </c>
      <c r="C896" s="1" t="s">
        <v>212</v>
      </c>
      <c r="D896" s="1" t="s">
        <v>8</v>
      </c>
      <c r="E896" s="1">
        <v>2018</v>
      </c>
      <c r="F896" s="1">
        <v>700</v>
      </c>
      <c r="G896" s="1">
        <v>840</v>
      </c>
      <c r="H896" s="1">
        <v>421</v>
      </c>
    </row>
    <row r="897" spans="1:8">
      <c r="A897" s="1" t="s">
        <v>280</v>
      </c>
      <c r="B897" s="1" t="s">
        <v>206</v>
      </c>
      <c r="C897" s="1" t="s">
        <v>212</v>
      </c>
      <c r="D897" s="1" t="s">
        <v>7</v>
      </c>
      <c r="E897" s="1">
        <v>2018</v>
      </c>
      <c r="F897" s="1">
        <v>600</v>
      </c>
      <c r="G897" s="1">
        <v>720</v>
      </c>
      <c r="H897" s="1">
        <v>361</v>
      </c>
    </row>
    <row r="898" spans="1:8">
      <c r="A898" s="1" t="s">
        <v>280</v>
      </c>
      <c r="B898" s="1" t="s">
        <v>206</v>
      </c>
      <c r="C898" s="1" t="s">
        <v>212</v>
      </c>
      <c r="D898" s="1" t="s">
        <v>6</v>
      </c>
      <c r="E898" s="1">
        <v>2018</v>
      </c>
      <c r="F898" s="1">
        <v>600</v>
      </c>
      <c r="G898" s="1">
        <v>720</v>
      </c>
      <c r="H898" s="1">
        <v>361</v>
      </c>
    </row>
    <row r="899" spans="1:8">
      <c r="A899" s="1" t="s">
        <v>280</v>
      </c>
      <c r="B899" s="1" t="s">
        <v>206</v>
      </c>
      <c r="C899" s="1" t="s">
        <v>212</v>
      </c>
      <c r="D899" s="1" t="s">
        <v>5</v>
      </c>
      <c r="E899" s="1">
        <v>2018</v>
      </c>
      <c r="F899" s="1">
        <v>500</v>
      </c>
      <c r="G899" s="1">
        <v>600</v>
      </c>
      <c r="H899" s="1">
        <v>301</v>
      </c>
    </row>
    <row r="900" spans="1:8">
      <c r="A900" s="1" t="s">
        <v>280</v>
      </c>
      <c r="B900" s="1" t="s">
        <v>206</v>
      </c>
      <c r="C900" s="1" t="s">
        <v>212</v>
      </c>
      <c r="D900" s="1" t="s">
        <v>4</v>
      </c>
      <c r="E900" s="1">
        <v>2018</v>
      </c>
      <c r="F900" s="1">
        <v>700</v>
      </c>
      <c r="G900" s="1">
        <v>560</v>
      </c>
      <c r="H900" s="1">
        <v>421</v>
      </c>
    </row>
    <row r="901" spans="1:8">
      <c r="A901" s="1" t="s">
        <v>280</v>
      </c>
      <c r="B901" s="1" t="s">
        <v>204</v>
      </c>
      <c r="C901" s="1" t="s">
        <v>212</v>
      </c>
      <c r="D901" s="1" t="s">
        <v>18</v>
      </c>
      <c r="E901" s="1">
        <v>2018</v>
      </c>
      <c r="F901" s="1">
        <v>700</v>
      </c>
      <c r="G901" s="1">
        <v>1365</v>
      </c>
      <c r="H901" s="1">
        <v>848</v>
      </c>
    </row>
    <row r="902" spans="1:8">
      <c r="A902" s="1" t="s">
        <v>280</v>
      </c>
      <c r="B902" s="1" t="s">
        <v>204</v>
      </c>
      <c r="C902" s="1" t="s">
        <v>212</v>
      </c>
      <c r="D902" s="1" t="s">
        <v>16</v>
      </c>
      <c r="E902" s="1">
        <v>2018</v>
      </c>
      <c r="F902" s="1">
        <v>700</v>
      </c>
      <c r="G902" s="1">
        <v>1365</v>
      </c>
      <c r="H902" s="1">
        <v>848</v>
      </c>
    </row>
    <row r="903" spans="1:8">
      <c r="A903" s="1" t="s">
        <v>280</v>
      </c>
      <c r="B903" s="1" t="s">
        <v>204</v>
      </c>
      <c r="C903" s="1" t="s">
        <v>212</v>
      </c>
      <c r="D903" s="1" t="s">
        <v>14</v>
      </c>
      <c r="E903" s="1">
        <v>2018</v>
      </c>
      <c r="F903" s="1">
        <v>600</v>
      </c>
      <c r="G903" s="1">
        <v>1170</v>
      </c>
      <c r="H903" s="1">
        <v>727</v>
      </c>
    </row>
    <row r="904" spans="1:8">
      <c r="A904" s="1" t="s">
        <v>280</v>
      </c>
      <c r="B904" s="1" t="s">
        <v>204</v>
      </c>
      <c r="C904" s="1" t="s">
        <v>212</v>
      </c>
      <c r="D904" s="1" t="s">
        <v>13</v>
      </c>
      <c r="E904" s="1">
        <v>2018</v>
      </c>
      <c r="F904" s="1">
        <v>800</v>
      </c>
      <c r="G904" s="1">
        <v>1560</v>
      </c>
      <c r="H904" s="1">
        <v>970</v>
      </c>
    </row>
    <row r="905" spans="1:8">
      <c r="A905" s="1" t="s">
        <v>280</v>
      </c>
      <c r="B905" s="1" t="s">
        <v>204</v>
      </c>
      <c r="C905" s="1" t="s">
        <v>212</v>
      </c>
      <c r="D905" s="1" t="s">
        <v>11</v>
      </c>
      <c r="E905" s="1">
        <v>2018</v>
      </c>
      <c r="F905" s="1">
        <v>700</v>
      </c>
      <c r="G905" s="1">
        <v>1365</v>
      </c>
      <c r="H905" s="1">
        <v>848</v>
      </c>
    </row>
    <row r="906" spans="1:8">
      <c r="A906" s="1" t="s">
        <v>280</v>
      </c>
      <c r="B906" s="1" t="s">
        <v>204</v>
      </c>
      <c r="C906" s="1" t="s">
        <v>212</v>
      </c>
      <c r="D906" s="1" t="s">
        <v>10</v>
      </c>
      <c r="E906" s="1">
        <v>2018</v>
      </c>
      <c r="F906" s="1">
        <v>700</v>
      </c>
      <c r="G906" s="1">
        <v>1365</v>
      </c>
      <c r="H906" s="1">
        <v>848</v>
      </c>
    </row>
    <row r="907" spans="1:8">
      <c r="A907" s="1" t="s">
        <v>280</v>
      </c>
      <c r="B907" s="1" t="s">
        <v>204</v>
      </c>
      <c r="C907" s="1" t="s">
        <v>212</v>
      </c>
      <c r="D907" s="1" t="s">
        <v>9</v>
      </c>
      <c r="E907" s="1">
        <v>2018</v>
      </c>
      <c r="F907" s="1">
        <v>600</v>
      </c>
      <c r="G907" s="1">
        <v>1170</v>
      </c>
      <c r="H907" s="1">
        <v>727</v>
      </c>
    </row>
    <row r="908" spans="1:8">
      <c r="A908" s="1" t="s">
        <v>280</v>
      </c>
      <c r="B908" s="1" t="s">
        <v>204</v>
      </c>
      <c r="C908" s="1" t="s">
        <v>212</v>
      </c>
      <c r="D908" s="1" t="s">
        <v>8</v>
      </c>
      <c r="E908" s="1">
        <v>2018</v>
      </c>
      <c r="F908" s="1">
        <v>900</v>
      </c>
      <c r="G908" s="1">
        <v>1350</v>
      </c>
      <c r="H908" s="1">
        <v>1091</v>
      </c>
    </row>
    <row r="909" spans="1:8">
      <c r="A909" s="1" t="s">
        <v>280</v>
      </c>
      <c r="B909" s="1" t="s">
        <v>204</v>
      </c>
      <c r="C909" s="1" t="s">
        <v>212</v>
      </c>
      <c r="D909" s="1" t="s">
        <v>7</v>
      </c>
      <c r="E909" s="1">
        <v>2018</v>
      </c>
      <c r="F909" s="1">
        <v>900</v>
      </c>
      <c r="G909" s="1">
        <v>1350</v>
      </c>
      <c r="H909" s="1">
        <v>1091</v>
      </c>
    </row>
    <row r="910" spans="1:8">
      <c r="A910" s="1" t="s">
        <v>280</v>
      </c>
      <c r="B910" s="1" t="s">
        <v>204</v>
      </c>
      <c r="C910" s="1" t="s">
        <v>212</v>
      </c>
      <c r="D910" s="1" t="s">
        <v>6</v>
      </c>
      <c r="E910" s="1">
        <v>2018</v>
      </c>
      <c r="F910" s="1">
        <v>900</v>
      </c>
      <c r="G910" s="1">
        <v>1350</v>
      </c>
      <c r="H910" s="1">
        <v>1091</v>
      </c>
    </row>
    <row r="911" spans="1:8">
      <c r="A911" s="1" t="s">
        <v>280</v>
      </c>
      <c r="B911" s="1" t="s">
        <v>204</v>
      </c>
      <c r="C911" s="1" t="s">
        <v>212</v>
      </c>
      <c r="D911" s="1" t="s">
        <v>5</v>
      </c>
      <c r="E911" s="1">
        <v>2018</v>
      </c>
      <c r="F911" s="1">
        <v>800</v>
      </c>
      <c r="G911" s="1">
        <v>1200</v>
      </c>
      <c r="H911" s="1">
        <v>970</v>
      </c>
    </row>
    <row r="912" spans="1:8">
      <c r="A912" s="1" t="s">
        <v>280</v>
      </c>
      <c r="B912" s="1" t="s">
        <v>204</v>
      </c>
      <c r="C912" s="1" t="s">
        <v>212</v>
      </c>
      <c r="D912" s="1" t="s">
        <v>4</v>
      </c>
      <c r="E912" s="1">
        <v>2018</v>
      </c>
      <c r="F912" s="1">
        <v>600</v>
      </c>
      <c r="G912" s="1">
        <v>900</v>
      </c>
      <c r="H912" s="1">
        <v>727</v>
      </c>
    </row>
    <row r="913" spans="1:8">
      <c r="A913" s="1" t="s">
        <v>280</v>
      </c>
      <c r="B913" s="1" t="s">
        <v>203</v>
      </c>
      <c r="C913" s="1" t="s">
        <v>212</v>
      </c>
      <c r="D913" s="1" t="s">
        <v>8</v>
      </c>
      <c r="E913" s="1">
        <v>2018</v>
      </c>
      <c r="F913" s="1">
        <v>400</v>
      </c>
      <c r="G913" s="1">
        <v>1400</v>
      </c>
      <c r="H913" s="1">
        <v>486</v>
      </c>
    </row>
    <row r="914" spans="1:8">
      <c r="A914" s="1" t="s">
        <v>280</v>
      </c>
      <c r="B914" s="1" t="s">
        <v>203</v>
      </c>
      <c r="C914" s="1" t="s">
        <v>212</v>
      </c>
      <c r="D914" s="1" t="s">
        <v>7</v>
      </c>
      <c r="E914" s="1">
        <v>2018</v>
      </c>
      <c r="F914" s="1">
        <v>400</v>
      </c>
      <c r="G914" s="1">
        <v>1400</v>
      </c>
      <c r="H914" s="1">
        <v>486</v>
      </c>
    </row>
    <row r="915" spans="1:8">
      <c r="A915" s="1" t="s">
        <v>280</v>
      </c>
      <c r="B915" s="1" t="s">
        <v>203</v>
      </c>
      <c r="C915" s="1" t="s">
        <v>212</v>
      </c>
      <c r="D915" s="1" t="s">
        <v>6</v>
      </c>
      <c r="E915" s="1">
        <v>2018</v>
      </c>
      <c r="F915" s="1">
        <v>400</v>
      </c>
      <c r="G915" s="1">
        <v>1400</v>
      </c>
      <c r="H915" s="1">
        <v>486</v>
      </c>
    </row>
    <row r="916" spans="1:8">
      <c r="A916" s="1" t="s">
        <v>280</v>
      </c>
      <c r="B916" s="1" t="s">
        <v>203</v>
      </c>
      <c r="C916" s="1" t="s">
        <v>212</v>
      </c>
      <c r="D916" s="1" t="s">
        <v>5</v>
      </c>
      <c r="E916" s="1">
        <v>2018</v>
      </c>
      <c r="F916" s="1">
        <v>400</v>
      </c>
      <c r="G916" s="1">
        <v>1400</v>
      </c>
      <c r="H916" s="1">
        <v>486</v>
      </c>
    </row>
    <row r="917" spans="1:8">
      <c r="A917" s="1" t="s">
        <v>280</v>
      </c>
      <c r="B917" s="1" t="s">
        <v>203</v>
      </c>
      <c r="C917" s="1" t="s">
        <v>212</v>
      </c>
      <c r="D917" s="1" t="s">
        <v>4</v>
      </c>
      <c r="E917" s="1">
        <v>2018</v>
      </c>
      <c r="F917" s="1">
        <v>400</v>
      </c>
      <c r="G917" s="1">
        <v>1400</v>
      </c>
      <c r="H917" s="1">
        <v>486</v>
      </c>
    </row>
    <row r="918" spans="1:8">
      <c r="A918" s="1" t="s">
        <v>280</v>
      </c>
      <c r="B918" s="1" t="s">
        <v>205</v>
      </c>
      <c r="C918" s="1" t="s">
        <v>212</v>
      </c>
      <c r="D918" s="1" t="s">
        <v>8</v>
      </c>
      <c r="E918" s="1">
        <v>2018</v>
      </c>
      <c r="F918" s="1">
        <v>200</v>
      </c>
      <c r="G918" s="1">
        <v>820</v>
      </c>
      <c r="H918" s="1">
        <v>286</v>
      </c>
    </row>
    <row r="919" spans="1:8">
      <c r="A919" s="1" t="s">
        <v>280</v>
      </c>
      <c r="B919" s="1" t="s">
        <v>205</v>
      </c>
      <c r="C919" s="1" t="s">
        <v>212</v>
      </c>
      <c r="D919" s="1" t="s">
        <v>7</v>
      </c>
      <c r="E919" s="1">
        <v>2018</v>
      </c>
      <c r="F919" s="1">
        <v>300</v>
      </c>
      <c r="G919" s="1">
        <v>1230</v>
      </c>
      <c r="H919" s="1">
        <v>429</v>
      </c>
    </row>
    <row r="920" spans="1:8">
      <c r="A920" s="1" t="s">
        <v>280</v>
      </c>
      <c r="B920" s="1" t="s">
        <v>205</v>
      </c>
      <c r="C920" s="1" t="s">
        <v>212</v>
      </c>
      <c r="D920" s="1" t="s">
        <v>6</v>
      </c>
      <c r="E920" s="1">
        <v>2018</v>
      </c>
      <c r="F920" s="1">
        <v>300</v>
      </c>
      <c r="G920" s="1">
        <v>1230</v>
      </c>
      <c r="H920" s="1">
        <v>429</v>
      </c>
    </row>
    <row r="921" spans="1:8">
      <c r="A921" s="1" t="s">
        <v>280</v>
      </c>
      <c r="B921" s="1" t="s">
        <v>205</v>
      </c>
      <c r="C921" s="1" t="s">
        <v>212</v>
      </c>
      <c r="D921" s="1" t="s">
        <v>5</v>
      </c>
      <c r="E921" s="1">
        <v>2018</v>
      </c>
      <c r="F921" s="1">
        <v>200</v>
      </c>
      <c r="G921" s="1">
        <v>820</v>
      </c>
      <c r="H921" s="1">
        <v>286</v>
      </c>
    </row>
    <row r="922" spans="1:8">
      <c r="A922" s="1" t="s">
        <v>280</v>
      </c>
      <c r="B922" s="1" t="s">
        <v>205</v>
      </c>
      <c r="C922" s="1" t="s">
        <v>212</v>
      </c>
      <c r="D922" s="1" t="s">
        <v>4</v>
      </c>
      <c r="E922" s="1">
        <v>2018</v>
      </c>
      <c r="F922" s="1">
        <v>300</v>
      </c>
      <c r="G922" s="1">
        <v>1230</v>
      </c>
      <c r="H922" s="1">
        <v>429</v>
      </c>
    </row>
    <row r="923" spans="1:8">
      <c r="A923" s="1" t="s">
        <v>280</v>
      </c>
      <c r="B923" s="1" t="s">
        <v>207</v>
      </c>
      <c r="C923" s="1" t="s">
        <v>211</v>
      </c>
      <c r="D923" s="1" t="s">
        <v>18</v>
      </c>
      <c r="E923" s="1">
        <v>2018</v>
      </c>
      <c r="F923" s="1">
        <v>300</v>
      </c>
      <c r="G923" s="1">
        <v>450</v>
      </c>
      <c r="H923" s="1">
        <v>175</v>
      </c>
    </row>
    <row r="924" spans="1:8">
      <c r="A924" s="1" t="s">
        <v>280</v>
      </c>
      <c r="B924" s="1" t="s">
        <v>207</v>
      </c>
      <c r="C924" s="1" t="s">
        <v>211</v>
      </c>
      <c r="D924" s="1" t="s">
        <v>16</v>
      </c>
      <c r="E924" s="1">
        <v>2018</v>
      </c>
      <c r="F924" s="1">
        <v>300</v>
      </c>
      <c r="G924" s="1">
        <v>450</v>
      </c>
      <c r="H924" s="1">
        <v>175</v>
      </c>
    </row>
    <row r="925" spans="1:8">
      <c r="A925" s="1" t="s">
        <v>280</v>
      </c>
      <c r="B925" s="1" t="s">
        <v>207</v>
      </c>
      <c r="C925" s="1" t="s">
        <v>211</v>
      </c>
      <c r="D925" s="1" t="s">
        <v>14</v>
      </c>
      <c r="E925" s="1">
        <v>2018</v>
      </c>
      <c r="F925" s="1">
        <v>500</v>
      </c>
      <c r="G925" s="1">
        <v>750</v>
      </c>
      <c r="H925" s="1">
        <v>291</v>
      </c>
    </row>
    <row r="926" spans="1:8">
      <c r="A926" s="1" t="s">
        <v>280</v>
      </c>
      <c r="B926" s="1" t="s">
        <v>207</v>
      </c>
      <c r="C926" s="1" t="s">
        <v>211</v>
      </c>
      <c r="D926" s="1" t="s">
        <v>13</v>
      </c>
      <c r="E926" s="1">
        <v>2018</v>
      </c>
      <c r="F926" s="1">
        <v>500</v>
      </c>
      <c r="G926" s="1">
        <v>750</v>
      </c>
      <c r="H926" s="1">
        <v>291</v>
      </c>
    </row>
    <row r="927" spans="1:8">
      <c r="A927" s="1" t="s">
        <v>280</v>
      </c>
      <c r="B927" s="1" t="s">
        <v>207</v>
      </c>
      <c r="C927" s="1" t="s">
        <v>211</v>
      </c>
      <c r="D927" s="1" t="s">
        <v>11</v>
      </c>
      <c r="E927" s="1">
        <v>2018</v>
      </c>
      <c r="F927" s="1">
        <v>400</v>
      </c>
      <c r="G927" s="1">
        <v>600</v>
      </c>
      <c r="H927" s="1">
        <v>233</v>
      </c>
    </row>
    <row r="928" spans="1:8">
      <c r="A928" s="1" t="s">
        <v>280</v>
      </c>
      <c r="B928" s="1" t="s">
        <v>207</v>
      </c>
      <c r="C928" s="1" t="s">
        <v>211</v>
      </c>
      <c r="D928" s="1" t="s">
        <v>10</v>
      </c>
      <c r="E928" s="1">
        <v>2018</v>
      </c>
      <c r="F928" s="1">
        <v>400</v>
      </c>
      <c r="G928" s="1">
        <v>600</v>
      </c>
      <c r="H928" s="1">
        <v>233</v>
      </c>
    </row>
    <row r="929" spans="1:8">
      <c r="A929" s="1" t="s">
        <v>280</v>
      </c>
      <c r="B929" s="1" t="s">
        <v>207</v>
      </c>
      <c r="C929" s="1" t="s">
        <v>211</v>
      </c>
      <c r="D929" s="1" t="s">
        <v>9</v>
      </c>
      <c r="E929" s="1">
        <v>2018</v>
      </c>
      <c r="F929" s="1">
        <v>500</v>
      </c>
      <c r="G929" s="1">
        <v>450</v>
      </c>
      <c r="H929" s="1">
        <v>291</v>
      </c>
    </row>
    <row r="930" spans="1:8">
      <c r="A930" s="1" t="s">
        <v>280</v>
      </c>
      <c r="B930" s="1" t="s">
        <v>207</v>
      </c>
      <c r="C930" s="1" t="s">
        <v>211</v>
      </c>
      <c r="D930" s="1" t="s">
        <v>8</v>
      </c>
      <c r="E930" s="1">
        <v>2018</v>
      </c>
      <c r="F930" s="1">
        <v>500</v>
      </c>
      <c r="G930" s="1">
        <v>450</v>
      </c>
      <c r="H930" s="1">
        <v>291</v>
      </c>
    </row>
    <row r="931" spans="1:8">
      <c r="A931" s="1" t="s">
        <v>280</v>
      </c>
      <c r="B931" s="1" t="s">
        <v>207</v>
      </c>
      <c r="C931" s="1" t="s">
        <v>211</v>
      </c>
      <c r="D931" s="1" t="s">
        <v>7</v>
      </c>
      <c r="E931" s="1">
        <v>2018</v>
      </c>
      <c r="F931" s="1">
        <v>500</v>
      </c>
      <c r="G931" s="1">
        <v>450</v>
      </c>
      <c r="H931" s="1">
        <v>291</v>
      </c>
    </row>
    <row r="932" spans="1:8">
      <c r="A932" s="1" t="s">
        <v>280</v>
      </c>
      <c r="B932" s="1" t="s">
        <v>207</v>
      </c>
      <c r="C932" s="1" t="s">
        <v>211</v>
      </c>
      <c r="D932" s="1" t="s">
        <v>6</v>
      </c>
      <c r="E932" s="1">
        <v>2018</v>
      </c>
      <c r="F932" s="1">
        <v>400</v>
      </c>
      <c r="G932" s="1">
        <v>360</v>
      </c>
      <c r="H932" s="1">
        <v>233</v>
      </c>
    </row>
    <row r="933" spans="1:8">
      <c r="A933" s="1" t="s">
        <v>280</v>
      </c>
      <c r="B933" s="1" t="s">
        <v>207</v>
      </c>
      <c r="C933" s="1" t="s">
        <v>211</v>
      </c>
      <c r="D933" s="1" t="s">
        <v>5</v>
      </c>
      <c r="E933" s="1">
        <v>2018</v>
      </c>
      <c r="F933" s="1">
        <v>400</v>
      </c>
      <c r="G933" s="1">
        <v>360</v>
      </c>
      <c r="H933" s="1">
        <v>233</v>
      </c>
    </row>
    <row r="934" spans="1:8">
      <c r="A934" s="1" t="s">
        <v>280</v>
      </c>
      <c r="B934" s="1" t="s">
        <v>207</v>
      </c>
      <c r="C934" s="1" t="s">
        <v>211</v>
      </c>
      <c r="D934" s="1" t="s">
        <v>4</v>
      </c>
      <c r="E934" s="1">
        <v>2018</v>
      </c>
      <c r="F934" s="1">
        <v>600</v>
      </c>
      <c r="G934" s="1">
        <v>420</v>
      </c>
      <c r="H934" s="1">
        <v>349</v>
      </c>
    </row>
    <row r="935" spans="1:8">
      <c r="A935" s="1" t="s">
        <v>280</v>
      </c>
      <c r="B935" s="1" t="s">
        <v>206</v>
      </c>
      <c r="C935" s="1" t="s">
        <v>211</v>
      </c>
      <c r="D935" s="1" t="s">
        <v>18</v>
      </c>
      <c r="E935" s="1">
        <v>2018</v>
      </c>
      <c r="F935" s="1">
        <v>200</v>
      </c>
      <c r="G935" s="1">
        <v>350</v>
      </c>
      <c r="H935" s="1">
        <v>0</v>
      </c>
    </row>
    <row r="936" spans="1:8">
      <c r="A936" s="1" t="s">
        <v>280</v>
      </c>
      <c r="B936" s="1" t="s">
        <v>206</v>
      </c>
      <c r="C936" s="1" t="s">
        <v>211</v>
      </c>
      <c r="D936" s="1" t="s">
        <v>16</v>
      </c>
      <c r="E936" s="1">
        <v>2018</v>
      </c>
      <c r="F936" s="1">
        <v>300</v>
      </c>
      <c r="G936" s="1">
        <v>525</v>
      </c>
      <c r="H936" s="1">
        <v>0</v>
      </c>
    </row>
    <row r="937" spans="1:8">
      <c r="A937" s="1" t="s">
        <v>280</v>
      </c>
      <c r="B937" s="1" t="s">
        <v>206</v>
      </c>
      <c r="C937" s="1" t="s">
        <v>211</v>
      </c>
      <c r="D937" s="1" t="s">
        <v>14</v>
      </c>
      <c r="E937" s="1">
        <v>2018</v>
      </c>
      <c r="F937" s="1">
        <v>300</v>
      </c>
      <c r="G937" s="1">
        <v>525</v>
      </c>
      <c r="H937" s="1">
        <v>0</v>
      </c>
    </row>
    <row r="938" spans="1:8">
      <c r="A938" s="1" t="s">
        <v>280</v>
      </c>
      <c r="B938" s="1" t="s">
        <v>206</v>
      </c>
      <c r="C938" s="1" t="s">
        <v>211</v>
      </c>
      <c r="D938" s="1" t="s">
        <v>13</v>
      </c>
      <c r="E938" s="1">
        <v>2018</v>
      </c>
      <c r="F938" s="1">
        <v>300</v>
      </c>
      <c r="G938" s="1">
        <v>525</v>
      </c>
      <c r="H938" s="1">
        <v>0</v>
      </c>
    </row>
    <row r="939" spans="1:8">
      <c r="A939" s="1" t="s">
        <v>280</v>
      </c>
      <c r="B939" s="1" t="s">
        <v>206</v>
      </c>
      <c r="C939" s="1" t="s">
        <v>211</v>
      </c>
      <c r="D939" s="1" t="s">
        <v>11</v>
      </c>
      <c r="E939" s="1">
        <v>2018</v>
      </c>
      <c r="F939" s="1">
        <v>200</v>
      </c>
      <c r="G939" s="1">
        <v>350</v>
      </c>
      <c r="H939" s="1">
        <v>0</v>
      </c>
    </row>
    <row r="940" spans="1:8">
      <c r="A940" s="1" t="s">
        <v>280</v>
      </c>
      <c r="B940" s="1" t="s">
        <v>206</v>
      </c>
      <c r="C940" s="1" t="s">
        <v>211</v>
      </c>
      <c r="D940" s="1" t="s">
        <v>10</v>
      </c>
      <c r="E940" s="1">
        <v>2018</v>
      </c>
      <c r="F940" s="1">
        <v>200</v>
      </c>
      <c r="G940" s="1">
        <v>350</v>
      </c>
      <c r="H940" s="1">
        <v>0</v>
      </c>
    </row>
    <row r="941" spans="1:8">
      <c r="A941" s="1" t="s">
        <v>280</v>
      </c>
      <c r="B941" s="1" t="s">
        <v>206</v>
      </c>
      <c r="C941" s="1" t="s">
        <v>211</v>
      </c>
      <c r="D941" s="1" t="s">
        <v>9</v>
      </c>
      <c r="E941" s="1">
        <v>2018</v>
      </c>
      <c r="F941" s="1">
        <v>400</v>
      </c>
      <c r="G941" s="1">
        <v>480</v>
      </c>
      <c r="H941" s="1">
        <v>241</v>
      </c>
    </row>
    <row r="942" spans="1:8">
      <c r="A942" s="1" t="s">
        <v>280</v>
      </c>
      <c r="B942" s="1" t="s">
        <v>206</v>
      </c>
      <c r="C942" s="1" t="s">
        <v>211</v>
      </c>
      <c r="D942" s="1" t="s">
        <v>8</v>
      </c>
      <c r="E942" s="1">
        <v>2018</v>
      </c>
      <c r="F942" s="1">
        <v>400</v>
      </c>
      <c r="G942" s="1">
        <v>480</v>
      </c>
      <c r="H942" s="1">
        <v>241</v>
      </c>
    </row>
    <row r="943" spans="1:8">
      <c r="A943" s="1" t="s">
        <v>280</v>
      </c>
      <c r="B943" s="1" t="s">
        <v>206</v>
      </c>
      <c r="C943" s="1" t="s">
        <v>211</v>
      </c>
      <c r="D943" s="1" t="s">
        <v>7</v>
      </c>
      <c r="E943" s="1">
        <v>2018</v>
      </c>
      <c r="F943" s="1">
        <v>400</v>
      </c>
      <c r="G943" s="1">
        <v>480</v>
      </c>
      <c r="H943" s="1">
        <v>241</v>
      </c>
    </row>
    <row r="944" spans="1:8">
      <c r="A944" s="1" t="s">
        <v>280</v>
      </c>
      <c r="B944" s="1" t="s">
        <v>206</v>
      </c>
      <c r="C944" s="1" t="s">
        <v>211</v>
      </c>
      <c r="D944" s="1" t="s">
        <v>6</v>
      </c>
      <c r="E944" s="1">
        <v>2018</v>
      </c>
      <c r="F944" s="1">
        <v>400</v>
      </c>
      <c r="G944" s="1">
        <v>480</v>
      </c>
      <c r="H944" s="1">
        <v>241</v>
      </c>
    </row>
    <row r="945" spans="1:8">
      <c r="A945" s="1" t="s">
        <v>280</v>
      </c>
      <c r="B945" s="1" t="s">
        <v>206</v>
      </c>
      <c r="C945" s="1" t="s">
        <v>211</v>
      </c>
      <c r="D945" s="1" t="s">
        <v>5</v>
      </c>
      <c r="E945" s="1">
        <v>2018</v>
      </c>
      <c r="F945" s="1">
        <v>400</v>
      </c>
      <c r="G945" s="1">
        <v>480</v>
      </c>
      <c r="H945" s="1">
        <v>241</v>
      </c>
    </row>
    <row r="946" spans="1:8">
      <c r="A946" s="1" t="s">
        <v>280</v>
      </c>
      <c r="B946" s="1" t="s">
        <v>206</v>
      </c>
      <c r="C946" s="1" t="s">
        <v>211</v>
      </c>
      <c r="D946" s="1" t="s">
        <v>4</v>
      </c>
      <c r="E946" s="1">
        <v>2018</v>
      </c>
      <c r="F946" s="1">
        <v>400</v>
      </c>
      <c r="G946" s="1">
        <v>320</v>
      </c>
      <c r="H946" s="1">
        <v>241</v>
      </c>
    </row>
    <row r="947" spans="1:8">
      <c r="A947" s="1" t="s">
        <v>280</v>
      </c>
      <c r="B947" s="1" t="s">
        <v>204</v>
      </c>
      <c r="C947" s="1" t="s">
        <v>211</v>
      </c>
      <c r="D947" s="1" t="s">
        <v>18</v>
      </c>
      <c r="E947" s="1">
        <v>2018</v>
      </c>
      <c r="F947" s="1">
        <v>500</v>
      </c>
      <c r="G947" s="1">
        <v>975</v>
      </c>
      <c r="H947" s="1">
        <v>606</v>
      </c>
    </row>
    <row r="948" spans="1:8">
      <c r="A948" s="1" t="s">
        <v>280</v>
      </c>
      <c r="B948" s="1" t="s">
        <v>204</v>
      </c>
      <c r="C948" s="1" t="s">
        <v>211</v>
      </c>
      <c r="D948" s="1" t="s">
        <v>16</v>
      </c>
      <c r="E948" s="1">
        <v>2018</v>
      </c>
      <c r="F948" s="1">
        <v>500</v>
      </c>
      <c r="G948" s="1">
        <v>975</v>
      </c>
      <c r="H948" s="1">
        <v>606</v>
      </c>
    </row>
    <row r="949" spans="1:8">
      <c r="A949" s="1" t="s">
        <v>280</v>
      </c>
      <c r="B949" s="1" t="s">
        <v>204</v>
      </c>
      <c r="C949" s="1" t="s">
        <v>211</v>
      </c>
      <c r="D949" s="1" t="s">
        <v>14</v>
      </c>
      <c r="E949" s="1">
        <v>2018</v>
      </c>
      <c r="F949" s="1">
        <v>500</v>
      </c>
      <c r="G949" s="1">
        <v>975</v>
      </c>
      <c r="H949" s="1">
        <v>606</v>
      </c>
    </row>
    <row r="950" spans="1:8">
      <c r="A950" s="1" t="s">
        <v>280</v>
      </c>
      <c r="B950" s="1" t="s">
        <v>204</v>
      </c>
      <c r="C950" s="1" t="s">
        <v>211</v>
      </c>
      <c r="D950" s="1" t="s">
        <v>13</v>
      </c>
      <c r="E950" s="1">
        <v>2018</v>
      </c>
      <c r="F950" s="1">
        <v>500</v>
      </c>
      <c r="G950" s="1">
        <v>975</v>
      </c>
      <c r="H950" s="1">
        <v>606</v>
      </c>
    </row>
    <row r="951" spans="1:8">
      <c r="A951" s="1" t="s">
        <v>280</v>
      </c>
      <c r="B951" s="1" t="s">
        <v>204</v>
      </c>
      <c r="C951" s="1" t="s">
        <v>211</v>
      </c>
      <c r="D951" s="1" t="s">
        <v>11</v>
      </c>
      <c r="E951" s="1">
        <v>2018</v>
      </c>
      <c r="F951" s="1">
        <v>400</v>
      </c>
      <c r="G951" s="1">
        <v>780</v>
      </c>
      <c r="H951" s="1">
        <v>485</v>
      </c>
    </row>
    <row r="952" spans="1:8">
      <c r="A952" s="1" t="s">
        <v>280</v>
      </c>
      <c r="B952" s="1" t="s">
        <v>204</v>
      </c>
      <c r="C952" s="1" t="s">
        <v>211</v>
      </c>
      <c r="D952" s="1" t="s">
        <v>10</v>
      </c>
      <c r="E952" s="1">
        <v>2018</v>
      </c>
      <c r="F952" s="1">
        <v>400</v>
      </c>
      <c r="G952" s="1">
        <v>780</v>
      </c>
      <c r="H952" s="1">
        <v>485</v>
      </c>
    </row>
    <row r="953" spans="1:8">
      <c r="A953" s="1" t="s">
        <v>280</v>
      </c>
      <c r="B953" s="1" t="s">
        <v>204</v>
      </c>
      <c r="C953" s="1" t="s">
        <v>211</v>
      </c>
      <c r="D953" s="1" t="s">
        <v>9</v>
      </c>
      <c r="E953" s="1">
        <v>2018</v>
      </c>
      <c r="F953" s="1">
        <v>400</v>
      </c>
      <c r="G953" s="1">
        <v>780</v>
      </c>
      <c r="H953" s="1">
        <v>485</v>
      </c>
    </row>
    <row r="954" spans="1:8">
      <c r="A954" s="1" t="s">
        <v>280</v>
      </c>
      <c r="B954" s="1" t="s">
        <v>204</v>
      </c>
      <c r="C954" s="1" t="s">
        <v>211</v>
      </c>
      <c r="D954" s="1" t="s">
        <v>8</v>
      </c>
      <c r="E954" s="1">
        <v>2018</v>
      </c>
      <c r="F954" s="1">
        <v>600</v>
      </c>
      <c r="G954" s="1">
        <v>900</v>
      </c>
      <c r="H954" s="1">
        <v>727</v>
      </c>
    </row>
    <row r="955" spans="1:8">
      <c r="A955" s="1" t="s">
        <v>280</v>
      </c>
      <c r="B955" s="1" t="s">
        <v>204</v>
      </c>
      <c r="C955" s="1" t="s">
        <v>211</v>
      </c>
      <c r="D955" s="1" t="s">
        <v>7</v>
      </c>
      <c r="E955" s="1">
        <v>2018</v>
      </c>
      <c r="F955" s="1">
        <v>600</v>
      </c>
      <c r="G955" s="1">
        <v>900</v>
      </c>
      <c r="H955" s="1">
        <v>727</v>
      </c>
    </row>
    <row r="956" spans="1:8">
      <c r="A956" s="1" t="s">
        <v>280</v>
      </c>
      <c r="B956" s="1" t="s">
        <v>204</v>
      </c>
      <c r="C956" s="1" t="s">
        <v>211</v>
      </c>
      <c r="D956" s="1" t="s">
        <v>6</v>
      </c>
      <c r="E956" s="1">
        <v>2018</v>
      </c>
      <c r="F956" s="1">
        <v>500</v>
      </c>
      <c r="G956" s="1">
        <v>750</v>
      </c>
      <c r="H956" s="1">
        <v>606</v>
      </c>
    </row>
    <row r="957" spans="1:8">
      <c r="A957" s="1" t="s">
        <v>280</v>
      </c>
      <c r="B957" s="1" t="s">
        <v>204</v>
      </c>
      <c r="C957" s="1" t="s">
        <v>211</v>
      </c>
      <c r="D957" s="1" t="s">
        <v>5</v>
      </c>
      <c r="E957" s="1">
        <v>2018</v>
      </c>
      <c r="F957" s="1">
        <v>500</v>
      </c>
      <c r="G957" s="1">
        <v>750</v>
      </c>
      <c r="H957" s="1">
        <v>606</v>
      </c>
    </row>
    <row r="958" spans="1:8">
      <c r="A958" s="1" t="s">
        <v>280</v>
      </c>
      <c r="B958" s="1" t="s">
        <v>204</v>
      </c>
      <c r="C958" s="1" t="s">
        <v>211</v>
      </c>
      <c r="D958" s="1" t="s">
        <v>4</v>
      </c>
      <c r="E958" s="1">
        <v>2018</v>
      </c>
      <c r="F958" s="1">
        <v>400</v>
      </c>
      <c r="G958" s="1">
        <v>600</v>
      </c>
      <c r="H958" s="1">
        <v>485</v>
      </c>
    </row>
    <row r="959" spans="1:8">
      <c r="A959" s="1" t="s">
        <v>280</v>
      </c>
      <c r="B959" s="1" t="s">
        <v>203</v>
      </c>
      <c r="C959" s="1" t="s">
        <v>211</v>
      </c>
      <c r="D959" s="1" t="s">
        <v>8</v>
      </c>
      <c r="E959" s="1">
        <v>2018</v>
      </c>
      <c r="F959" s="1">
        <v>300</v>
      </c>
      <c r="G959" s="1">
        <v>1050</v>
      </c>
      <c r="H959" s="1">
        <v>364</v>
      </c>
    </row>
    <row r="960" spans="1:8">
      <c r="A960" s="1" t="s">
        <v>280</v>
      </c>
      <c r="B960" s="1" t="s">
        <v>203</v>
      </c>
      <c r="C960" s="1" t="s">
        <v>211</v>
      </c>
      <c r="D960" s="1" t="s">
        <v>7</v>
      </c>
      <c r="E960" s="1">
        <v>2018</v>
      </c>
      <c r="F960" s="1">
        <v>300</v>
      </c>
      <c r="G960" s="1">
        <v>1050</v>
      </c>
      <c r="H960" s="1">
        <v>364</v>
      </c>
    </row>
    <row r="961" spans="1:8">
      <c r="A961" s="1" t="s">
        <v>280</v>
      </c>
      <c r="B961" s="1" t="s">
        <v>203</v>
      </c>
      <c r="C961" s="1" t="s">
        <v>211</v>
      </c>
      <c r="D961" s="1" t="s">
        <v>6</v>
      </c>
      <c r="E961" s="1">
        <v>2018</v>
      </c>
      <c r="F961" s="1">
        <v>300</v>
      </c>
      <c r="G961" s="1">
        <v>1050</v>
      </c>
      <c r="H961" s="1">
        <v>364</v>
      </c>
    </row>
    <row r="962" spans="1:8">
      <c r="A962" s="1" t="s">
        <v>280</v>
      </c>
      <c r="B962" s="1" t="s">
        <v>203</v>
      </c>
      <c r="C962" s="1" t="s">
        <v>211</v>
      </c>
      <c r="D962" s="1" t="s">
        <v>5</v>
      </c>
      <c r="E962" s="1">
        <v>2018</v>
      </c>
      <c r="F962" s="1">
        <v>300</v>
      </c>
      <c r="G962" s="1">
        <v>1050</v>
      </c>
      <c r="H962" s="1">
        <v>364</v>
      </c>
    </row>
    <row r="963" spans="1:8">
      <c r="A963" s="1" t="s">
        <v>280</v>
      </c>
      <c r="B963" s="1" t="s">
        <v>203</v>
      </c>
      <c r="C963" s="1" t="s">
        <v>211</v>
      </c>
      <c r="D963" s="1" t="s">
        <v>4</v>
      </c>
      <c r="E963" s="1">
        <v>2018</v>
      </c>
      <c r="F963" s="1">
        <v>300</v>
      </c>
      <c r="G963" s="1">
        <v>1050</v>
      </c>
      <c r="H963" s="1">
        <v>364</v>
      </c>
    </row>
    <row r="964" spans="1:8">
      <c r="A964" s="1" t="s">
        <v>280</v>
      </c>
      <c r="B964" s="1" t="s">
        <v>205</v>
      </c>
      <c r="C964" s="1" t="s">
        <v>211</v>
      </c>
      <c r="D964" s="1" t="s">
        <v>8</v>
      </c>
      <c r="E964" s="1">
        <v>2018</v>
      </c>
      <c r="F964" s="1">
        <v>200</v>
      </c>
      <c r="G964" s="1">
        <v>820</v>
      </c>
      <c r="H964" s="1">
        <v>286</v>
      </c>
    </row>
    <row r="965" spans="1:8">
      <c r="A965" s="1" t="s">
        <v>280</v>
      </c>
      <c r="B965" s="1" t="s">
        <v>205</v>
      </c>
      <c r="C965" s="1" t="s">
        <v>211</v>
      </c>
      <c r="D965" s="1" t="s">
        <v>7</v>
      </c>
      <c r="E965" s="1">
        <v>2018</v>
      </c>
      <c r="F965" s="1">
        <v>200</v>
      </c>
      <c r="G965" s="1">
        <v>820</v>
      </c>
      <c r="H965" s="1">
        <v>286</v>
      </c>
    </row>
    <row r="966" spans="1:8">
      <c r="A966" s="1" t="s">
        <v>280</v>
      </c>
      <c r="B966" s="1" t="s">
        <v>205</v>
      </c>
      <c r="C966" s="1" t="s">
        <v>211</v>
      </c>
      <c r="D966" s="1" t="s">
        <v>6</v>
      </c>
      <c r="E966" s="1">
        <v>2018</v>
      </c>
      <c r="F966" s="1">
        <v>200</v>
      </c>
      <c r="G966" s="1">
        <v>820</v>
      </c>
      <c r="H966" s="1">
        <v>286</v>
      </c>
    </row>
    <row r="967" spans="1:8">
      <c r="A967" s="1" t="s">
        <v>280</v>
      </c>
      <c r="B967" s="1" t="s">
        <v>205</v>
      </c>
      <c r="C967" s="1" t="s">
        <v>211</v>
      </c>
      <c r="D967" s="1" t="s">
        <v>5</v>
      </c>
      <c r="E967" s="1">
        <v>2018</v>
      </c>
      <c r="F967" s="1">
        <v>100</v>
      </c>
      <c r="G967" s="1">
        <v>410</v>
      </c>
      <c r="H967" s="1">
        <v>143</v>
      </c>
    </row>
    <row r="968" spans="1:8">
      <c r="A968" s="1" t="s">
        <v>280</v>
      </c>
      <c r="B968" s="1" t="s">
        <v>205</v>
      </c>
      <c r="C968" s="1" t="s">
        <v>211</v>
      </c>
      <c r="D968" s="1" t="s">
        <v>4</v>
      </c>
      <c r="E968" s="1">
        <v>2018</v>
      </c>
      <c r="F968" s="1">
        <v>200</v>
      </c>
      <c r="G968" s="1">
        <v>820</v>
      </c>
      <c r="H968" s="1">
        <v>286</v>
      </c>
    </row>
    <row r="969" spans="1:8">
      <c r="A969" s="1" t="s">
        <v>280</v>
      </c>
      <c r="B969" s="1" t="s">
        <v>207</v>
      </c>
      <c r="C969" s="1" t="s">
        <v>210</v>
      </c>
      <c r="D969" s="1" t="s">
        <v>18</v>
      </c>
      <c r="E969" s="1">
        <v>2018</v>
      </c>
      <c r="F969" s="1">
        <v>300</v>
      </c>
      <c r="G969" s="1">
        <v>450</v>
      </c>
      <c r="H969" s="1">
        <v>175</v>
      </c>
    </row>
    <row r="970" spans="1:8">
      <c r="A970" s="1" t="s">
        <v>280</v>
      </c>
      <c r="B970" s="1" t="s">
        <v>207</v>
      </c>
      <c r="C970" s="1" t="s">
        <v>210</v>
      </c>
      <c r="D970" s="1" t="s">
        <v>16</v>
      </c>
      <c r="E970" s="1">
        <v>2018</v>
      </c>
      <c r="F970" s="1">
        <v>400</v>
      </c>
      <c r="G970" s="1">
        <v>600</v>
      </c>
      <c r="H970" s="1">
        <v>233</v>
      </c>
    </row>
    <row r="971" spans="1:8">
      <c r="A971" s="1" t="s">
        <v>280</v>
      </c>
      <c r="B971" s="1" t="s">
        <v>207</v>
      </c>
      <c r="C971" s="1" t="s">
        <v>210</v>
      </c>
      <c r="D971" s="1" t="s">
        <v>14</v>
      </c>
      <c r="E971" s="1">
        <v>2018</v>
      </c>
      <c r="F971" s="1">
        <v>600</v>
      </c>
      <c r="G971" s="1">
        <v>900</v>
      </c>
      <c r="H971" s="1">
        <v>349</v>
      </c>
    </row>
    <row r="972" spans="1:8">
      <c r="A972" s="1" t="s">
        <v>280</v>
      </c>
      <c r="B972" s="1" t="s">
        <v>207</v>
      </c>
      <c r="C972" s="1" t="s">
        <v>210</v>
      </c>
      <c r="D972" s="1" t="s">
        <v>13</v>
      </c>
      <c r="E972" s="1">
        <v>2018</v>
      </c>
      <c r="F972" s="1">
        <v>600</v>
      </c>
      <c r="G972" s="1">
        <v>900</v>
      </c>
      <c r="H972" s="1">
        <v>349</v>
      </c>
    </row>
    <row r="973" spans="1:8">
      <c r="A973" s="1" t="s">
        <v>280</v>
      </c>
      <c r="B973" s="1" t="s">
        <v>207</v>
      </c>
      <c r="C973" s="1" t="s">
        <v>210</v>
      </c>
      <c r="D973" s="1" t="s">
        <v>11</v>
      </c>
      <c r="E973" s="1">
        <v>2018</v>
      </c>
      <c r="F973" s="1">
        <v>500</v>
      </c>
      <c r="G973" s="1">
        <v>750</v>
      </c>
      <c r="H973" s="1">
        <v>291</v>
      </c>
    </row>
    <row r="974" spans="1:8">
      <c r="A974" s="1" t="s">
        <v>280</v>
      </c>
      <c r="B974" s="1" t="s">
        <v>207</v>
      </c>
      <c r="C974" s="1" t="s">
        <v>210</v>
      </c>
      <c r="D974" s="1" t="s">
        <v>10</v>
      </c>
      <c r="E974" s="1">
        <v>2018</v>
      </c>
      <c r="F974" s="1">
        <v>500</v>
      </c>
      <c r="G974" s="1">
        <v>750</v>
      </c>
      <c r="H974" s="1">
        <v>291</v>
      </c>
    </row>
    <row r="975" spans="1:8">
      <c r="A975" s="1" t="s">
        <v>280</v>
      </c>
      <c r="B975" s="1" t="s">
        <v>207</v>
      </c>
      <c r="C975" s="1" t="s">
        <v>210</v>
      </c>
      <c r="D975" s="1" t="s">
        <v>9</v>
      </c>
      <c r="E975" s="1">
        <v>2018</v>
      </c>
      <c r="F975" s="1">
        <v>600</v>
      </c>
      <c r="G975" s="1">
        <v>540</v>
      </c>
      <c r="H975" s="1">
        <v>349</v>
      </c>
    </row>
    <row r="976" spans="1:8">
      <c r="A976" s="1" t="s">
        <v>280</v>
      </c>
      <c r="B976" s="1" t="s">
        <v>207</v>
      </c>
      <c r="C976" s="1" t="s">
        <v>210</v>
      </c>
      <c r="D976" s="1" t="s">
        <v>8</v>
      </c>
      <c r="E976" s="1">
        <v>2018</v>
      </c>
      <c r="F976" s="1">
        <v>500</v>
      </c>
      <c r="G976" s="1">
        <v>450</v>
      </c>
      <c r="H976" s="1">
        <v>291</v>
      </c>
    </row>
    <row r="977" spans="1:8">
      <c r="A977" s="1" t="s">
        <v>280</v>
      </c>
      <c r="B977" s="1" t="s">
        <v>207</v>
      </c>
      <c r="C977" s="1" t="s">
        <v>210</v>
      </c>
      <c r="D977" s="1" t="s">
        <v>7</v>
      </c>
      <c r="E977" s="1">
        <v>2018</v>
      </c>
      <c r="F977" s="1">
        <v>500</v>
      </c>
      <c r="G977" s="1">
        <v>450</v>
      </c>
      <c r="H977" s="1">
        <v>291</v>
      </c>
    </row>
    <row r="978" spans="1:8">
      <c r="A978" s="1" t="s">
        <v>280</v>
      </c>
      <c r="B978" s="1" t="s">
        <v>207</v>
      </c>
      <c r="C978" s="1" t="s">
        <v>210</v>
      </c>
      <c r="D978" s="1" t="s">
        <v>6</v>
      </c>
      <c r="E978" s="1">
        <v>2018</v>
      </c>
      <c r="F978" s="1">
        <v>600</v>
      </c>
      <c r="G978" s="1">
        <v>540</v>
      </c>
      <c r="H978" s="1">
        <v>349</v>
      </c>
    </row>
    <row r="979" spans="1:8">
      <c r="A979" s="1" t="s">
        <v>280</v>
      </c>
      <c r="B979" s="1" t="s">
        <v>207</v>
      </c>
      <c r="C979" s="1" t="s">
        <v>210</v>
      </c>
      <c r="D979" s="1" t="s">
        <v>5</v>
      </c>
      <c r="E979" s="1">
        <v>2018</v>
      </c>
      <c r="F979" s="1">
        <v>400</v>
      </c>
      <c r="G979" s="1">
        <v>360</v>
      </c>
      <c r="H979" s="1">
        <v>233</v>
      </c>
    </row>
    <row r="980" spans="1:8">
      <c r="A980" s="1" t="s">
        <v>280</v>
      </c>
      <c r="B980" s="1" t="s">
        <v>207</v>
      </c>
      <c r="C980" s="1" t="s">
        <v>210</v>
      </c>
      <c r="D980" s="1" t="s">
        <v>4</v>
      </c>
      <c r="E980" s="1">
        <v>2018</v>
      </c>
      <c r="F980" s="1">
        <v>900</v>
      </c>
      <c r="G980" s="1">
        <v>630</v>
      </c>
      <c r="H980" s="1">
        <v>524</v>
      </c>
    </row>
    <row r="981" spans="1:8">
      <c r="A981" s="1" t="s">
        <v>280</v>
      </c>
      <c r="B981" s="1" t="s">
        <v>206</v>
      </c>
      <c r="C981" s="1" t="s">
        <v>210</v>
      </c>
      <c r="D981" s="1" t="s">
        <v>18</v>
      </c>
      <c r="E981" s="1">
        <v>2018</v>
      </c>
      <c r="F981" s="1">
        <v>200</v>
      </c>
      <c r="G981" s="1">
        <v>350</v>
      </c>
      <c r="H981" s="1">
        <v>0</v>
      </c>
    </row>
    <row r="982" spans="1:8">
      <c r="A982" s="1" t="s">
        <v>280</v>
      </c>
      <c r="B982" s="1" t="s">
        <v>206</v>
      </c>
      <c r="C982" s="1" t="s">
        <v>210</v>
      </c>
      <c r="D982" s="1" t="s">
        <v>16</v>
      </c>
      <c r="E982" s="1">
        <v>2018</v>
      </c>
      <c r="F982" s="1">
        <v>300</v>
      </c>
      <c r="G982" s="1">
        <v>525</v>
      </c>
      <c r="H982" s="1">
        <v>0</v>
      </c>
    </row>
    <row r="983" spans="1:8">
      <c r="A983" s="1" t="s">
        <v>280</v>
      </c>
      <c r="B983" s="1" t="s">
        <v>206</v>
      </c>
      <c r="C983" s="1" t="s">
        <v>210</v>
      </c>
      <c r="D983" s="1" t="s">
        <v>14</v>
      </c>
      <c r="E983" s="1">
        <v>2018</v>
      </c>
      <c r="F983" s="1">
        <v>400</v>
      </c>
      <c r="G983" s="1">
        <v>700</v>
      </c>
      <c r="H983" s="1">
        <v>0</v>
      </c>
    </row>
    <row r="984" spans="1:8">
      <c r="A984" s="1" t="s">
        <v>280</v>
      </c>
      <c r="B984" s="1" t="s">
        <v>206</v>
      </c>
      <c r="C984" s="1" t="s">
        <v>210</v>
      </c>
      <c r="D984" s="1" t="s">
        <v>13</v>
      </c>
      <c r="E984" s="1">
        <v>2018</v>
      </c>
      <c r="F984" s="1">
        <v>400</v>
      </c>
      <c r="G984" s="1">
        <v>700</v>
      </c>
      <c r="H984" s="1">
        <v>0</v>
      </c>
    </row>
    <row r="985" spans="1:8">
      <c r="A985" s="1" t="s">
        <v>280</v>
      </c>
      <c r="B985" s="1" t="s">
        <v>206</v>
      </c>
      <c r="C985" s="1" t="s">
        <v>210</v>
      </c>
      <c r="D985" s="1" t="s">
        <v>11</v>
      </c>
      <c r="E985" s="1">
        <v>2018</v>
      </c>
      <c r="F985" s="1">
        <v>300</v>
      </c>
      <c r="G985" s="1">
        <v>525</v>
      </c>
      <c r="H985" s="1">
        <v>0</v>
      </c>
    </row>
    <row r="986" spans="1:8">
      <c r="A986" s="1" t="s">
        <v>280</v>
      </c>
      <c r="B986" s="1" t="s">
        <v>206</v>
      </c>
      <c r="C986" s="1" t="s">
        <v>210</v>
      </c>
      <c r="D986" s="1" t="s">
        <v>10</v>
      </c>
      <c r="E986" s="1">
        <v>2018</v>
      </c>
      <c r="F986" s="1">
        <v>300</v>
      </c>
      <c r="G986" s="1">
        <v>525</v>
      </c>
      <c r="H986" s="1">
        <v>0</v>
      </c>
    </row>
    <row r="987" spans="1:8">
      <c r="A987" s="1" t="s">
        <v>280</v>
      </c>
      <c r="B987" s="1" t="s">
        <v>206</v>
      </c>
      <c r="C987" s="1" t="s">
        <v>210</v>
      </c>
      <c r="D987" s="1" t="s">
        <v>9</v>
      </c>
      <c r="E987" s="1">
        <v>2018</v>
      </c>
      <c r="F987" s="1">
        <v>600</v>
      </c>
      <c r="G987" s="1">
        <v>720</v>
      </c>
      <c r="H987" s="1">
        <v>361</v>
      </c>
    </row>
    <row r="988" spans="1:8">
      <c r="A988" s="1" t="s">
        <v>280</v>
      </c>
      <c r="B988" s="1" t="s">
        <v>206</v>
      </c>
      <c r="C988" s="1" t="s">
        <v>210</v>
      </c>
      <c r="D988" s="1" t="s">
        <v>8</v>
      </c>
      <c r="E988" s="1">
        <v>2018</v>
      </c>
      <c r="F988" s="1">
        <v>500</v>
      </c>
      <c r="G988" s="1">
        <v>600</v>
      </c>
      <c r="H988" s="1">
        <v>301</v>
      </c>
    </row>
    <row r="989" spans="1:8">
      <c r="A989" s="1" t="s">
        <v>280</v>
      </c>
      <c r="B989" s="1" t="s">
        <v>206</v>
      </c>
      <c r="C989" s="1" t="s">
        <v>210</v>
      </c>
      <c r="D989" s="1" t="s">
        <v>7</v>
      </c>
      <c r="E989" s="1">
        <v>2018</v>
      </c>
      <c r="F989" s="1">
        <v>500</v>
      </c>
      <c r="G989" s="1">
        <v>600</v>
      </c>
      <c r="H989" s="1">
        <v>301</v>
      </c>
    </row>
    <row r="990" spans="1:8">
      <c r="A990" s="1" t="s">
        <v>280</v>
      </c>
      <c r="B990" s="1" t="s">
        <v>206</v>
      </c>
      <c r="C990" s="1" t="s">
        <v>210</v>
      </c>
      <c r="D990" s="1" t="s">
        <v>6</v>
      </c>
      <c r="E990" s="1">
        <v>2018</v>
      </c>
      <c r="F990" s="1">
        <v>400</v>
      </c>
      <c r="G990" s="1">
        <v>480</v>
      </c>
      <c r="H990" s="1">
        <v>241</v>
      </c>
    </row>
    <row r="991" spans="1:8">
      <c r="A991" s="1" t="s">
        <v>280</v>
      </c>
      <c r="B991" s="1" t="s">
        <v>206</v>
      </c>
      <c r="C991" s="1" t="s">
        <v>210</v>
      </c>
      <c r="D991" s="1" t="s">
        <v>5</v>
      </c>
      <c r="E991" s="1">
        <v>2018</v>
      </c>
      <c r="F991" s="1">
        <v>400</v>
      </c>
      <c r="G991" s="1">
        <v>480</v>
      </c>
      <c r="H991" s="1">
        <v>241</v>
      </c>
    </row>
    <row r="992" spans="1:8">
      <c r="A992" s="1" t="s">
        <v>280</v>
      </c>
      <c r="B992" s="1" t="s">
        <v>206</v>
      </c>
      <c r="C992" s="1" t="s">
        <v>210</v>
      </c>
      <c r="D992" s="1" t="s">
        <v>4</v>
      </c>
      <c r="E992" s="1">
        <v>2018</v>
      </c>
      <c r="F992" s="1">
        <v>500</v>
      </c>
      <c r="G992" s="1">
        <v>400</v>
      </c>
      <c r="H992" s="1">
        <v>301</v>
      </c>
    </row>
    <row r="993" spans="1:8">
      <c r="A993" s="1" t="s">
        <v>280</v>
      </c>
      <c r="B993" s="1" t="s">
        <v>204</v>
      </c>
      <c r="C993" s="1" t="s">
        <v>210</v>
      </c>
      <c r="D993" s="1" t="s">
        <v>18</v>
      </c>
      <c r="E993" s="1">
        <v>2018</v>
      </c>
      <c r="F993" s="1">
        <v>600</v>
      </c>
      <c r="G993" s="1">
        <v>1170</v>
      </c>
      <c r="H993" s="1">
        <v>727</v>
      </c>
    </row>
    <row r="994" spans="1:8">
      <c r="A994" s="1" t="s">
        <v>280</v>
      </c>
      <c r="B994" s="1" t="s">
        <v>204</v>
      </c>
      <c r="C994" s="1" t="s">
        <v>210</v>
      </c>
      <c r="D994" s="1" t="s">
        <v>16</v>
      </c>
      <c r="E994" s="1">
        <v>2018</v>
      </c>
      <c r="F994" s="1">
        <v>600</v>
      </c>
      <c r="G994" s="1">
        <v>1170</v>
      </c>
      <c r="H994" s="1">
        <v>727</v>
      </c>
    </row>
    <row r="995" spans="1:8">
      <c r="A995" s="1" t="s">
        <v>280</v>
      </c>
      <c r="B995" s="1" t="s">
        <v>204</v>
      </c>
      <c r="C995" s="1" t="s">
        <v>210</v>
      </c>
      <c r="D995" s="1" t="s">
        <v>14</v>
      </c>
      <c r="E995" s="1">
        <v>2018</v>
      </c>
      <c r="F995" s="1">
        <v>600</v>
      </c>
      <c r="G995" s="1">
        <v>1170</v>
      </c>
      <c r="H995" s="1">
        <v>727</v>
      </c>
    </row>
    <row r="996" spans="1:8">
      <c r="A996" s="1" t="s">
        <v>280</v>
      </c>
      <c r="B996" s="1" t="s">
        <v>204</v>
      </c>
      <c r="C996" s="1" t="s">
        <v>210</v>
      </c>
      <c r="D996" s="1" t="s">
        <v>13</v>
      </c>
      <c r="E996" s="1">
        <v>2018</v>
      </c>
      <c r="F996" s="1">
        <v>600</v>
      </c>
      <c r="G996" s="1">
        <v>1170</v>
      </c>
      <c r="H996" s="1">
        <v>727</v>
      </c>
    </row>
    <row r="997" spans="1:8">
      <c r="A997" s="1" t="s">
        <v>280</v>
      </c>
      <c r="B997" s="1" t="s">
        <v>204</v>
      </c>
      <c r="C997" s="1" t="s">
        <v>210</v>
      </c>
      <c r="D997" s="1" t="s">
        <v>11</v>
      </c>
      <c r="E997" s="1">
        <v>2018</v>
      </c>
      <c r="F997" s="1">
        <v>600</v>
      </c>
      <c r="G997" s="1">
        <v>1170</v>
      </c>
      <c r="H997" s="1">
        <v>727</v>
      </c>
    </row>
    <row r="998" spans="1:8">
      <c r="A998" s="1" t="s">
        <v>280</v>
      </c>
      <c r="B998" s="1" t="s">
        <v>204</v>
      </c>
      <c r="C998" s="1" t="s">
        <v>210</v>
      </c>
      <c r="D998" s="1" t="s">
        <v>10</v>
      </c>
      <c r="E998" s="1">
        <v>2018</v>
      </c>
      <c r="F998" s="1">
        <v>600</v>
      </c>
      <c r="G998" s="1">
        <v>1170</v>
      </c>
      <c r="H998" s="1">
        <v>727</v>
      </c>
    </row>
    <row r="999" spans="1:8">
      <c r="A999" s="1" t="s">
        <v>280</v>
      </c>
      <c r="B999" s="1" t="s">
        <v>204</v>
      </c>
      <c r="C999" s="1" t="s">
        <v>210</v>
      </c>
      <c r="D999" s="1" t="s">
        <v>9</v>
      </c>
      <c r="E999" s="1">
        <v>2018</v>
      </c>
      <c r="F999" s="1">
        <v>500</v>
      </c>
      <c r="G999" s="1">
        <v>975</v>
      </c>
      <c r="H999" s="1">
        <v>606</v>
      </c>
    </row>
    <row r="1000" spans="1:8">
      <c r="A1000" s="1" t="s">
        <v>280</v>
      </c>
      <c r="B1000" s="1" t="s">
        <v>204</v>
      </c>
      <c r="C1000" s="1" t="s">
        <v>210</v>
      </c>
      <c r="D1000" s="1" t="s">
        <v>8</v>
      </c>
      <c r="E1000" s="1">
        <v>2018</v>
      </c>
      <c r="F1000" s="1">
        <v>800</v>
      </c>
      <c r="G1000" s="1">
        <v>1200</v>
      </c>
      <c r="H1000" s="1">
        <v>970</v>
      </c>
    </row>
    <row r="1001" spans="1:8">
      <c r="A1001" s="1" t="s">
        <v>280</v>
      </c>
      <c r="B1001" s="1" t="s">
        <v>204</v>
      </c>
      <c r="C1001" s="1" t="s">
        <v>210</v>
      </c>
      <c r="D1001" s="1" t="s">
        <v>7</v>
      </c>
      <c r="E1001" s="1">
        <v>2018</v>
      </c>
      <c r="F1001" s="1">
        <v>800</v>
      </c>
      <c r="G1001" s="1">
        <v>1200</v>
      </c>
      <c r="H1001" s="1">
        <v>970</v>
      </c>
    </row>
    <row r="1002" spans="1:8">
      <c r="A1002" s="1" t="s">
        <v>280</v>
      </c>
      <c r="B1002" s="1" t="s">
        <v>204</v>
      </c>
      <c r="C1002" s="1" t="s">
        <v>210</v>
      </c>
      <c r="D1002" s="1" t="s">
        <v>6</v>
      </c>
      <c r="E1002" s="1">
        <v>2018</v>
      </c>
      <c r="F1002" s="1">
        <v>700</v>
      </c>
      <c r="G1002" s="1">
        <v>1050</v>
      </c>
      <c r="H1002" s="1">
        <v>848</v>
      </c>
    </row>
    <row r="1003" spans="1:8">
      <c r="A1003" s="1" t="s">
        <v>280</v>
      </c>
      <c r="B1003" s="1" t="s">
        <v>204</v>
      </c>
      <c r="C1003" s="1" t="s">
        <v>210</v>
      </c>
      <c r="D1003" s="1" t="s">
        <v>5</v>
      </c>
      <c r="E1003" s="1">
        <v>2018</v>
      </c>
      <c r="F1003" s="1">
        <v>700</v>
      </c>
      <c r="G1003" s="1">
        <v>1050</v>
      </c>
      <c r="H1003" s="1">
        <v>848</v>
      </c>
    </row>
    <row r="1004" spans="1:8">
      <c r="A1004" s="1" t="s">
        <v>280</v>
      </c>
      <c r="B1004" s="1" t="s">
        <v>204</v>
      </c>
      <c r="C1004" s="1" t="s">
        <v>210</v>
      </c>
      <c r="D1004" s="1" t="s">
        <v>4</v>
      </c>
      <c r="E1004" s="1">
        <v>2018</v>
      </c>
      <c r="F1004" s="1">
        <v>500</v>
      </c>
      <c r="G1004" s="1">
        <v>750</v>
      </c>
      <c r="H1004" s="1">
        <v>606</v>
      </c>
    </row>
    <row r="1005" spans="1:8">
      <c r="A1005" s="1" t="s">
        <v>280</v>
      </c>
      <c r="B1005" s="1" t="s">
        <v>203</v>
      </c>
      <c r="C1005" s="1" t="s">
        <v>210</v>
      </c>
      <c r="D1005" s="1" t="s">
        <v>8</v>
      </c>
      <c r="E1005" s="1">
        <v>2018</v>
      </c>
      <c r="F1005" s="1">
        <v>300</v>
      </c>
      <c r="G1005" s="1">
        <v>1050</v>
      </c>
      <c r="H1005" s="1">
        <v>364</v>
      </c>
    </row>
    <row r="1006" spans="1:8">
      <c r="A1006" s="1" t="s">
        <v>280</v>
      </c>
      <c r="B1006" s="1" t="s">
        <v>203</v>
      </c>
      <c r="C1006" s="1" t="s">
        <v>210</v>
      </c>
      <c r="D1006" s="1" t="s">
        <v>7</v>
      </c>
      <c r="E1006" s="1">
        <v>2018</v>
      </c>
      <c r="F1006" s="1">
        <v>400</v>
      </c>
      <c r="G1006" s="1">
        <v>1400</v>
      </c>
      <c r="H1006" s="1">
        <v>486</v>
      </c>
    </row>
    <row r="1007" spans="1:8">
      <c r="A1007" s="1" t="s">
        <v>280</v>
      </c>
      <c r="B1007" s="1" t="s">
        <v>203</v>
      </c>
      <c r="C1007" s="1" t="s">
        <v>210</v>
      </c>
      <c r="D1007" s="1" t="s">
        <v>6</v>
      </c>
      <c r="E1007" s="1">
        <v>2018</v>
      </c>
      <c r="F1007" s="1">
        <v>300</v>
      </c>
      <c r="G1007" s="1">
        <v>1050</v>
      </c>
      <c r="H1007" s="1">
        <v>364</v>
      </c>
    </row>
    <row r="1008" spans="1:8">
      <c r="A1008" s="1" t="s">
        <v>280</v>
      </c>
      <c r="B1008" s="1" t="s">
        <v>203</v>
      </c>
      <c r="C1008" s="1" t="s">
        <v>210</v>
      </c>
      <c r="D1008" s="1" t="s">
        <v>5</v>
      </c>
      <c r="E1008" s="1">
        <v>2018</v>
      </c>
      <c r="F1008" s="1">
        <v>300</v>
      </c>
      <c r="G1008" s="1">
        <v>1050</v>
      </c>
      <c r="H1008" s="1">
        <v>364</v>
      </c>
    </row>
    <row r="1009" spans="1:8">
      <c r="A1009" s="1" t="s">
        <v>280</v>
      </c>
      <c r="B1009" s="1" t="s">
        <v>203</v>
      </c>
      <c r="C1009" s="1" t="s">
        <v>210</v>
      </c>
      <c r="D1009" s="1" t="s">
        <v>4</v>
      </c>
      <c r="E1009" s="1">
        <v>2018</v>
      </c>
      <c r="F1009" s="1">
        <v>300</v>
      </c>
      <c r="G1009" s="1">
        <v>1050</v>
      </c>
      <c r="H1009" s="1">
        <v>364</v>
      </c>
    </row>
    <row r="1010" spans="1:8">
      <c r="A1010" s="1" t="s">
        <v>280</v>
      </c>
      <c r="B1010" s="1" t="s">
        <v>205</v>
      </c>
      <c r="C1010" s="1" t="s">
        <v>210</v>
      </c>
      <c r="D1010" s="1" t="s">
        <v>8</v>
      </c>
      <c r="E1010" s="1">
        <v>2018</v>
      </c>
      <c r="F1010" s="1">
        <v>200</v>
      </c>
      <c r="G1010" s="1">
        <v>820</v>
      </c>
      <c r="H1010" s="1">
        <v>286</v>
      </c>
    </row>
    <row r="1011" spans="1:8">
      <c r="A1011" s="1" t="s">
        <v>280</v>
      </c>
      <c r="B1011" s="1" t="s">
        <v>205</v>
      </c>
      <c r="C1011" s="1" t="s">
        <v>210</v>
      </c>
      <c r="D1011" s="1" t="s">
        <v>7</v>
      </c>
      <c r="E1011" s="1">
        <v>2018</v>
      </c>
      <c r="F1011" s="1">
        <v>200</v>
      </c>
      <c r="G1011" s="1">
        <v>820</v>
      </c>
      <c r="H1011" s="1">
        <v>286</v>
      </c>
    </row>
    <row r="1012" spans="1:8">
      <c r="A1012" s="1" t="s">
        <v>280</v>
      </c>
      <c r="B1012" s="1" t="s">
        <v>205</v>
      </c>
      <c r="C1012" s="1" t="s">
        <v>210</v>
      </c>
      <c r="D1012" s="1" t="s">
        <v>6</v>
      </c>
      <c r="E1012" s="1">
        <v>2018</v>
      </c>
      <c r="F1012" s="1">
        <v>200</v>
      </c>
      <c r="G1012" s="1">
        <v>820</v>
      </c>
      <c r="H1012" s="1">
        <v>286</v>
      </c>
    </row>
    <row r="1013" spans="1:8">
      <c r="A1013" s="1" t="s">
        <v>280</v>
      </c>
      <c r="B1013" s="1" t="s">
        <v>205</v>
      </c>
      <c r="C1013" s="1" t="s">
        <v>210</v>
      </c>
      <c r="D1013" s="1" t="s">
        <v>5</v>
      </c>
      <c r="E1013" s="1">
        <v>2018</v>
      </c>
      <c r="F1013" s="1">
        <v>200</v>
      </c>
      <c r="G1013" s="1">
        <v>820</v>
      </c>
      <c r="H1013" s="1">
        <v>286</v>
      </c>
    </row>
    <row r="1014" spans="1:8">
      <c r="A1014" s="1" t="s">
        <v>280</v>
      </c>
      <c r="B1014" s="1" t="s">
        <v>205</v>
      </c>
      <c r="C1014" s="1" t="s">
        <v>210</v>
      </c>
      <c r="D1014" s="1" t="s">
        <v>4</v>
      </c>
      <c r="E1014" s="1">
        <v>2018</v>
      </c>
      <c r="F1014" s="1">
        <v>200</v>
      </c>
      <c r="G1014" s="1">
        <v>820</v>
      </c>
      <c r="H1014" s="1">
        <v>286</v>
      </c>
    </row>
    <row r="1015" spans="1:8">
      <c r="A1015" s="1" t="s">
        <v>280</v>
      </c>
      <c r="B1015" s="1" t="s">
        <v>207</v>
      </c>
      <c r="C1015" s="1" t="s">
        <v>209</v>
      </c>
      <c r="D1015" s="1" t="s">
        <v>18</v>
      </c>
      <c r="E1015" s="1">
        <v>2018</v>
      </c>
      <c r="F1015" s="1">
        <v>300</v>
      </c>
      <c r="G1015" s="1">
        <v>450</v>
      </c>
      <c r="H1015" s="1">
        <v>175</v>
      </c>
    </row>
    <row r="1016" spans="1:8">
      <c r="A1016" s="1" t="s">
        <v>280</v>
      </c>
      <c r="B1016" s="1" t="s">
        <v>207</v>
      </c>
      <c r="C1016" s="1" t="s">
        <v>209</v>
      </c>
      <c r="D1016" s="1" t="s">
        <v>16</v>
      </c>
      <c r="E1016" s="1">
        <v>2018</v>
      </c>
      <c r="F1016" s="1">
        <v>300</v>
      </c>
      <c r="G1016" s="1">
        <v>450</v>
      </c>
      <c r="H1016" s="1">
        <v>175</v>
      </c>
    </row>
    <row r="1017" spans="1:8">
      <c r="A1017" s="1" t="s">
        <v>280</v>
      </c>
      <c r="B1017" s="1" t="s">
        <v>207</v>
      </c>
      <c r="C1017" s="1" t="s">
        <v>209</v>
      </c>
      <c r="D1017" s="1" t="s">
        <v>14</v>
      </c>
      <c r="E1017" s="1">
        <v>2018</v>
      </c>
      <c r="F1017" s="1">
        <v>500</v>
      </c>
      <c r="G1017" s="1">
        <v>750</v>
      </c>
      <c r="H1017" s="1">
        <v>291</v>
      </c>
    </row>
    <row r="1018" spans="1:8">
      <c r="A1018" s="1" t="s">
        <v>280</v>
      </c>
      <c r="B1018" s="1" t="s">
        <v>207</v>
      </c>
      <c r="C1018" s="1" t="s">
        <v>209</v>
      </c>
      <c r="D1018" s="1" t="s">
        <v>13</v>
      </c>
      <c r="E1018" s="1">
        <v>2018</v>
      </c>
      <c r="F1018" s="1">
        <v>500</v>
      </c>
      <c r="G1018" s="1">
        <v>750</v>
      </c>
      <c r="H1018" s="1">
        <v>291</v>
      </c>
    </row>
    <row r="1019" spans="1:8">
      <c r="A1019" s="1" t="s">
        <v>280</v>
      </c>
      <c r="B1019" s="1" t="s">
        <v>207</v>
      </c>
      <c r="C1019" s="1" t="s">
        <v>209</v>
      </c>
      <c r="D1019" s="1" t="s">
        <v>11</v>
      </c>
      <c r="E1019" s="1">
        <v>2018</v>
      </c>
      <c r="F1019" s="1">
        <v>500</v>
      </c>
      <c r="G1019" s="1">
        <v>750</v>
      </c>
      <c r="H1019" s="1">
        <v>291</v>
      </c>
    </row>
    <row r="1020" spans="1:8">
      <c r="A1020" s="1" t="s">
        <v>280</v>
      </c>
      <c r="B1020" s="1" t="s">
        <v>207</v>
      </c>
      <c r="C1020" s="1" t="s">
        <v>209</v>
      </c>
      <c r="D1020" s="1" t="s">
        <v>10</v>
      </c>
      <c r="E1020" s="1">
        <v>2018</v>
      </c>
      <c r="F1020" s="1">
        <v>400</v>
      </c>
      <c r="G1020" s="1">
        <v>600</v>
      </c>
      <c r="H1020" s="1">
        <v>233</v>
      </c>
    </row>
    <row r="1021" spans="1:8">
      <c r="A1021" s="1" t="s">
        <v>280</v>
      </c>
      <c r="B1021" s="1" t="s">
        <v>207</v>
      </c>
      <c r="C1021" s="1" t="s">
        <v>209</v>
      </c>
      <c r="D1021" s="1" t="s">
        <v>9</v>
      </c>
      <c r="E1021" s="1">
        <v>2018</v>
      </c>
      <c r="F1021" s="1">
        <v>500</v>
      </c>
      <c r="G1021" s="1">
        <v>450</v>
      </c>
      <c r="H1021" s="1">
        <v>291</v>
      </c>
    </row>
    <row r="1022" spans="1:8">
      <c r="A1022" s="1" t="s">
        <v>280</v>
      </c>
      <c r="B1022" s="1" t="s">
        <v>207</v>
      </c>
      <c r="C1022" s="1" t="s">
        <v>209</v>
      </c>
      <c r="D1022" s="1" t="s">
        <v>8</v>
      </c>
      <c r="E1022" s="1">
        <v>2018</v>
      </c>
      <c r="F1022" s="1">
        <v>400</v>
      </c>
      <c r="G1022" s="1">
        <v>360</v>
      </c>
      <c r="H1022" s="1">
        <v>233</v>
      </c>
    </row>
    <row r="1023" spans="1:8">
      <c r="A1023" s="1" t="s">
        <v>280</v>
      </c>
      <c r="B1023" s="1" t="s">
        <v>207</v>
      </c>
      <c r="C1023" s="1" t="s">
        <v>209</v>
      </c>
      <c r="D1023" s="1" t="s">
        <v>7</v>
      </c>
      <c r="E1023" s="1">
        <v>2018</v>
      </c>
      <c r="F1023" s="1">
        <v>500</v>
      </c>
      <c r="G1023" s="1">
        <v>450</v>
      </c>
      <c r="H1023" s="1">
        <v>291</v>
      </c>
    </row>
    <row r="1024" spans="1:8">
      <c r="A1024" s="1" t="s">
        <v>280</v>
      </c>
      <c r="B1024" s="1" t="s">
        <v>207</v>
      </c>
      <c r="C1024" s="1" t="s">
        <v>209</v>
      </c>
      <c r="D1024" s="1" t="s">
        <v>6</v>
      </c>
      <c r="E1024" s="1">
        <v>2018</v>
      </c>
      <c r="F1024" s="1">
        <v>400</v>
      </c>
      <c r="G1024" s="1">
        <v>360</v>
      </c>
      <c r="H1024" s="1">
        <v>233</v>
      </c>
    </row>
    <row r="1025" spans="1:8">
      <c r="A1025" s="1" t="s">
        <v>280</v>
      </c>
      <c r="B1025" s="1" t="s">
        <v>207</v>
      </c>
      <c r="C1025" s="1" t="s">
        <v>209</v>
      </c>
      <c r="D1025" s="1" t="s">
        <v>5</v>
      </c>
      <c r="E1025" s="1">
        <v>2018</v>
      </c>
      <c r="F1025" s="1">
        <v>400</v>
      </c>
      <c r="G1025" s="1">
        <v>360</v>
      </c>
      <c r="H1025" s="1">
        <v>233</v>
      </c>
    </row>
    <row r="1026" spans="1:8">
      <c r="A1026" s="1" t="s">
        <v>280</v>
      </c>
      <c r="B1026" s="1" t="s">
        <v>207</v>
      </c>
      <c r="C1026" s="1" t="s">
        <v>209</v>
      </c>
      <c r="D1026" s="1" t="s">
        <v>4</v>
      </c>
      <c r="E1026" s="1">
        <v>2018</v>
      </c>
      <c r="F1026" s="1">
        <v>700</v>
      </c>
      <c r="G1026" s="1">
        <v>490</v>
      </c>
      <c r="H1026" s="1">
        <v>407</v>
      </c>
    </row>
    <row r="1027" spans="1:8">
      <c r="A1027" s="1" t="s">
        <v>280</v>
      </c>
      <c r="B1027" s="1" t="s">
        <v>206</v>
      </c>
      <c r="C1027" s="1" t="s">
        <v>209</v>
      </c>
      <c r="D1027" s="1" t="s">
        <v>18</v>
      </c>
      <c r="E1027" s="1">
        <v>2018</v>
      </c>
      <c r="F1027" s="1">
        <v>200</v>
      </c>
      <c r="G1027" s="1">
        <v>350</v>
      </c>
      <c r="H1027" s="1">
        <v>0</v>
      </c>
    </row>
    <row r="1028" spans="1:8">
      <c r="A1028" s="1" t="s">
        <v>280</v>
      </c>
      <c r="B1028" s="1" t="s">
        <v>206</v>
      </c>
      <c r="C1028" s="1" t="s">
        <v>209</v>
      </c>
      <c r="D1028" s="1" t="s">
        <v>16</v>
      </c>
      <c r="E1028" s="1">
        <v>2018</v>
      </c>
      <c r="F1028" s="1">
        <v>300</v>
      </c>
      <c r="G1028" s="1">
        <v>525</v>
      </c>
      <c r="H1028" s="1">
        <v>0</v>
      </c>
    </row>
    <row r="1029" spans="1:8">
      <c r="A1029" s="1" t="s">
        <v>280</v>
      </c>
      <c r="B1029" s="1" t="s">
        <v>206</v>
      </c>
      <c r="C1029" s="1" t="s">
        <v>209</v>
      </c>
      <c r="D1029" s="1" t="s">
        <v>14</v>
      </c>
      <c r="E1029" s="1">
        <v>2018</v>
      </c>
      <c r="F1029" s="1">
        <v>300</v>
      </c>
      <c r="G1029" s="1">
        <v>525</v>
      </c>
      <c r="H1029" s="1">
        <v>0</v>
      </c>
    </row>
    <row r="1030" spans="1:8">
      <c r="A1030" s="1" t="s">
        <v>280</v>
      </c>
      <c r="B1030" s="1" t="s">
        <v>206</v>
      </c>
      <c r="C1030" s="1" t="s">
        <v>209</v>
      </c>
      <c r="D1030" s="1" t="s">
        <v>13</v>
      </c>
      <c r="E1030" s="1">
        <v>2018</v>
      </c>
      <c r="F1030" s="1">
        <v>300</v>
      </c>
      <c r="G1030" s="1">
        <v>525</v>
      </c>
      <c r="H1030" s="1">
        <v>0</v>
      </c>
    </row>
    <row r="1031" spans="1:8">
      <c r="A1031" s="1" t="s">
        <v>280</v>
      </c>
      <c r="B1031" s="1" t="s">
        <v>206</v>
      </c>
      <c r="C1031" s="1" t="s">
        <v>209</v>
      </c>
      <c r="D1031" s="1" t="s">
        <v>11</v>
      </c>
      <c r="E1031" s="1">
        <v>2018</v>
      </c>
      <c r="F1031" s="1">
        <v>200</v>
      </c>
      <c r="G1031" s="1">
        <v>350</v>
      </c>
      <c r="H1031" s="1">
        <v>0</v>
      </c>
    </row>
    <row r="1032" spans="1:8">
      <c r="A1032" s="1" t="s">
        <v>280</v>
      </c>
      <c r="B1032" s="1" t="s">
        <v>206</v>
      </c>
      <c r="C1032" s="1" t="s">
        <v>209</v>
      </c>
      <c r="D1032" s="1" t="s">
        <v>10</v>
      </c>
      <c r="E1032" s="1">
        <v>2018</v>
      </c>
      <c r="F1032" s="1">
        <v>200</v>
      </c>
      <c r="G1032" s="1">
        <v>350</v>
      </c>
      <c r="H1032" s="1">
        <v>0</v>
      </c>
    </row>
    <row r="1033" spans="1:8">
      <c r="A1033" s="1" t="s">
        <v>280</v>
      </c>
      <c r="B1033" s="1" t="s">
        <v>206</v>
      </c>
      <c r="C1033" s="1" t="s">
        <v>209</v>
      </c>
      <c r="D1033" s="1" t="s">
        <v>9</v>
      </c>
      <c r="E1033" s="1">
        <v>2018</v>
      </c>
      <c r="F1033" s="1">
        <v>400</v>
      </c>
      <c r="G1033" s="1">
        <v>480</v>
      </c>
      <c r="H1033" s="1">
        <v>241</v>
      </c>
    </row>
    <row r="1034" spans="1:8">
      <c r="A1034" s="1" t="s">
        <v>280</v>
      </c>
      <c r="B1034" s="1" t="s">
        <v>206</v>
      </c>
      <c r="C1034" s="1" t="s">
        <v>209</v>
      </c>
      <c r="D1034" s="1" t="s">
        <v>8</v>
      </c>
      <c r="E1034" s="1">
        <v>2018</v>
      </c>
      <c r="F1034" s="1">
        <v>400</v>
      </c>
      <c r="G1034" s="1">
        <v>480</v>
      </c>
      <c r="H1034" s="1">
        <v>241</v>
      </c>
    </row>
    <row r="1035" spans="1:8">
      <c r="A1035" s="1" t="s">
        <v>280</v>
      </c>
      <c r="B1035" s="1" t="s">
        <v>206</v>
      </c>
      <c r="C1035" s="1" t="s">
        <v>209</v>
      </c>
      <c r="D1035" s="1" t="s">
        <v>7</v>
      </c>
      <c r="E1035" s="1">
        <v>2018</v>
      </c>
      <c r="F1035" s="1">
        <v>400</v>
      </c>
      <c r="G1035" s="1">
        <v>480</v>
      </c>
      <c r="H1035" s="1">
        <v>241</v>
      </c>
    </row>
    <row r="1036" spans="1:8">
      <c r="A1036" s="1" t="s">
        <v>280</v>
      </c>
      <c r="B1036" s="1" t="s">
        <v>206</v>
      </c>
      <c r="C1036" s="1" t="s">
        <v>209</v>
      </c>
      <c r="D1036" s="1" t="s">
        <v>6</v>
      </c>
      <c r="E1036" s="1">
        <v>2018</v>
      </c>
      <c r="F1036" s="1">
        <v>400</v>
      </c>
      <c r="G1036" s="1">
        <v>480</v>
      </c>
      <c r="H1036" s="1">
        <v>241</v>
      </c>
    </row>
    <row r="1037" spans="1:8">
      <c r="A1037" s="1" t="s">
        <v>280</v>
      </c>
      <c r="B1037" s="1" t="s">
        <v>206</v>
      </c>
      <c r="C1037" s="1" t="s">
        <v>209</v>
      </c>
      <c r="D1037" s="1" t="s">
        <v>5</v>
      </c>
      <c r="E1037" s="1">
        <v>2018</v>
      </c>
      <c r="F1037" s="1">
        <v>400</v>
      </c>
      <c r="G1037" s="1">
        <v>480</v>
      </c>
      <c r="H1037" s="1">
        <v>241</v>
      </c>
    </row>
    <row r="1038" spans="1:8">
      <c r="A1038" s="1" t="s">
        <v>280</v>
      </c>
      <c r="B1038" s="1" t="s">
        <v>206</v>
      </c>
      <c r="C1038" s="1" t="s">
        <v>209</v>
      </c>
      <c r="D1038" s="1" t="s">
        <v>4</v>
      </c>
      <c r="E1038" s="1">
        <v>2018</v>
      </c>
      <c r="F1038" s="1">
        <v>400</v>
      </c>
      <c r="G1038" s="1">
        <v>320</v>
      </c>
      <c r="H1038" s="1">
        <v>241</v>
      </c>
    </row>
    <row r="1039" spans="1:8">
      <c r="A1039" s="1" t="s">
        <v>280</v>
      </c>
      <c r="B1039" s="1" t="s">
        <v>204</v>
      </c>
      <c r="C1039" s="1" t="s">
        <v>209</v>
      </c>
      <c r="D1039" s="1" t="s">
        <v>18</v>
      </c>
      <c r="E1039" s="1">
        <v>2018</v>
      </c>
      <c r="F1039" s="1">
        <v>500</v>
      </c>
      <c r="G1039" s="1">
        <v>975</v>
      </c>
      <c r="H1039" s="1">
        <v>606</v>
      </c>
    </row>
    <row r="1040" spans="1:8">
      <c r="A1040" s="1" t="s">
        <v>280</v>
      </c>
      <c r="B1040" s="1" t="s">
        <v>204</v>
      </c>
      <c r="C1040" s="1" t="s">
        <v>209</v>
      </c>
      <c r="D1040" s="1" t="s">
        <v>16</v>
      </c>
      <c r="E1040" s="1">
        <v>2018</v>
      </c>
      <c r="F1040" s="1">
        <v>500</v>
      </c>
      <c r="G1040" s="1">
        <v>975</v>
      </c>
      <c r="H1040" s="1">
        <v>606</v>
      </c>
    </row>
    <row r="1041" spans="1:8">
      <c r="A1041" s="1" t="s">
        <v>280</v>
      </c>
      <c r="B1041" s="1" t="s">
        <v>204</v>
      </c>
      <c r="C1041" s="1" t="s">
        <v>209</v>
      </c>
      <c r="D1041" s="1" t="s">
        <v>14</v>
      </c>
      <c r="E1041" s="1">
        <v>2018</v>
      </c>
      <c r="F1041" s="1">
        <v>500</v>
      </c>
      <c r="G1041" s="1">
        <v>975</v>
      </c>
      <c r="H1041" s="1">
        <v>606</v>
      </c>
    </row>
    <row r="1042" spans="1:8">
      <c r="A1042" s="1" t="s">
        <v>280</v>
      </c>
      <c r="B1042" s="1" t="s">
        <v>204</v>
      </c>
      <c r="C1042" s="1" t="s">
        <v>209</v>
      </c>
      <c r="D1042" s="1" t="s">
        <v>13</v>
      </c>
      <c r="E1042" s="1">
        <v>2018</v>
      </c>
      <c r="F1042" s="1">
        <v>500</v>
      </c>
      <c r="G1042" s="1">
        <v>975</v>
      </c>
      <c r="H1042" s="1">
        <v>606</v>
      </c>
    </row>
    <row r="1043" spans="1:8">
      <c r="A1043" s="1" t="s">
        <v>280</v>
      </c>
      <c r="B1043" s="1" t="s">
        <v>204</v>
      </c>
      <c r="C1043" s="1" t="s">
        <v>209</v>
      </c>
      <c r="D1043" s="1" t="s">
        <v>11</v>
      </c>
      <c r="E1043" s="1">
        <v>2018</v>
      </c>
      <c r="F1043" s="1">
        <v>500</v>
      </c>
      <c r="G1043" s="1">
        <v>975</v>
      </c>
      <c r="H1043" s="1">
        <v>606</v>
      </c>
    </row>
    <row r="1044" spans="1:8">
      <c r="A1044" s="1" t="s">
        <v>280</v>
      </c>
      <c r="B1044" s="1" t="s">
        <v>204</v>
      </c>
      <c r="C1044" s="1" t="s">
        <v>209</v>
      </c>
      <c r="D1044" s="1" t="s">
        <v>10</v>
      </c>
      <c r="E1044" s="1">
        <v>2018</v>
      </c>
      <c r="F1044" s="1">
        <v>500</v>
      </c>
      <c r="G1044" s="1">
        <v>975</v>
      </c>
      <c r="H1044" s="1">
        <v>606</v>
      </c>
    </row>
    <row r="1045" spans="1:8">
      <c r="A1045" s="1" t="s">
        <v>280</v>
      </c>
      <c r="B1045" s="1" t="s">
        <v>204</v>
      </c>
      <c r="C1045" s="1" t="s">
        <v>209</v>
      </c>
      <c r="D1045" s="1" t="s">
        <v>9</v>
      </c>
      <c r="E1045" s="1">
        <v>2018</v>
      </c>
      <c r="F1045" s="1">
        <v>400</v>
      </c>
      <c r="G1045" s="1">
        <v>780</v>
      </c>
      <c r="H1045" s="1">
        <v>485</v>
      </c>
    </row>
    <row r="1046" spans="1:8">
      <c r="A1046" s="1" t="s">
        <v>280</v>
      </c>
      <c r="B1046" s="1" t="s">
        <v>204</v>
      </c>
      <c r="C1046" s="1" t="s">
        <v>209</v>
      </c>
      <c r="D1046" s="1" t="s">
        <v>8</v>
      </c>
      <c r="E1046" s="1">
        <v>2018</v>
      </c>
      <c r="F1046" s="1">
        <v>600</v>
      </c>
      <c r="G1046" s="1">
        <v>900</v>
      </c>
      <c r="H1046" s="1">
        <v>727</v>
      </c>
    </row>
    <row r="1047" spans="1:8">
      <c r="A1047" s="1" t="s">
        <v>280</v>
      </c>
      <c r="B1047" s="1" t="s">
        <v>204</v>
      </c>
      <c r="C1047" s="1" t="s">
        <v>209</v>
      </c>
      <c r="D1047" s="1" t="s">
        <v>7</v>
      </c>
      <c r="E1047" s="1">
        <v>2018</v>
      </c>
      <c r="F1047" s="1">
        <v>600</v>
      </c>
      <c r="G1047" s="1">
        <v>900</v>
      </c>
      <c r="H1047" s="1">
        <v>727</v>
      </c>
    </row>
    <row r="1048" spans="1:8">
      <c r="A1048" s="1" t="s">
        <v>280</v>
      </c>
      <c r="B1048" s="1" t="s">
        <v>204</v>
      </c>
      <c r="C1048" s="1" t="s">
        <v>209</v>
      </c>
      <c r="D1048" s="1" t="s">
        <v>6</v>
      </c>
      <c r="E1048" s="1">
        <v>2018</v>
      </c>
      <c r="F1048" s="1">
        <v>600</v>
      </c>
      <c r="G1048" s="1">
        <v>900</v>
      </c>
      <c r="H1048" s="1">
        <v>727</v>
      </c>
    </row>
    <row r="1049" spans="1:8">
      <c r="A1049" s="1" t="s">
        <v>280</v>
      </c>
      <c r="B1049" s="1" t="s">
        <v>204</v>
      </c>
      <c r="C1049" s="1" t="s">
        <v>209</v>
      </c>
      <c r="D1049" s="1" t="s">
        <v>5</v>
      </c>
      <c r="E1049" s="1">
        <v>2018</v>
      </c>
      <c r="F1049" s="1">
        <v>500</v>
      </c>
      <c r="G1049" s="1">
        <v>750</v>
      </c>
      <c r="H1049" s="1">
        <v>606</v>
      </c>
    </row>
    <row r="1050" spans="1:8">
      <c r="A1050" s="1" t="s">
        <v>280</v>
      </c>
      <c r="B1050" s="1" t="s">
        <v>204</v>
      </c>
      <c r="C1050" s="1" t="s">
        <v>209</v>
      </c>
      <c r="D1050" s="1" t="s">
        <v>4</v>
      </c>
      <c r="E1050" s="1">
        <v>2018</v>
      </c>
      <c r="F1050" s="1">
        <v>400</v>
      </c>
      <c r="G1050" s="1">
        <v>600</v>
      </c>
      <c r="H1050" s="1">
        <v>485</v>
      </c>
    </row>
    <row r="1051" spans="1:8">
      <c r="A1051" s="1" t="s">
        <v>280</v>
      </c>
      <c r="B1051" s="1" t="s">
        <v>203</v>
      </c>
      <c r="C1051" s="1" t="s">
        <v>209</v>
      </c>
      <c r="D1051" s="1" t="s">
        <v>8</v>
      </c>
      <c r="E1051" s="1">
        <v>2018</v>
      </c>
      <c r="F1051" s="1">
        <v>300</v>
      </c>
      <c r="G1051" s="1">
        <v>1050</v>
      </c>
      <c r="H1051" s="1">
        <v>364</v>
      </c>
    </row>
    <row r="1052" spans="1:8">
      <c r="A1052" s="1" t="s">
        <v>280</v>
      </c>
      <c r="B1052" s="1" t="s">
        <v>203</v>
      </c>
      <c r="C1052" s="1" t="s">
        <v>209</v>
      </c>
      <c r="D1052" s="1" t="s">
        <v>7</v>
      </c>
      <c r="E1052" s="1">
        <v>2018</v>
      </c>
      <c r="F1052" s="1">
        <v>300</v>
      </c>
      <c r="G1052" s="1">
        <v>1050</v>
      </c>
      <c r="H1052" s="1">
        <v>364</v>
      </c>
    </row>
    <row r="1053" spans="1:8">
      <c r="A1053" s="1" t="s">
        <v>280</v>
      </c>
      <c r="B1053" s="1" t="s">
        <v>203</v>
      </c>
      <c r="C1053" s="1" t="s">
        <v>209</v>
      </c>
      <c r="D1053" s="1" t="s">
        <v>6</v>
      </c>
      <c r="E1053" s="1">
        <v>2018</v>
      </c>
      <c r="F1053" s="1">
        <v>300</v>
      </c>
      <c r="G1053" s="1">
        <v>1050</v>
      </c>
      <c r="H1053" s="1">
        <v>364</v>
      </c>
    </row>
    <row r="1054" spans="1:8">
      <c r="A1054" s="1" t="s">
        <v>280</v>
      </c>
      <c r="B1054" s="1" t="s">
        <v>203</v>
      </c>
      <c r="C1054" s="1" t="s">
        <v>209</v>
      </c>
      <c r="D1054" s="1" t="s">
        <v>5</v>
      </c>
      <c r="E1054" s="1">
        <v>2018</v>
      </c>
      <c r="F1054" s="1">
        <v>300</v>
      </c>
      <c r="G1054" s="1">
        <v>1050</v>
      </c>
      <c r="H1054" s="1">
        <v>364</v>
      </c>
    </row>
    <row r="1055" spans="1:8">
      <c r="A1055" s="1" t="s">
        <v>280</v>
      </c>
      <c r="B1055" s="1" t="s">
        <v>203</v>
      </c>
      <c r="C1055" s="1" t="s">
        <v>209</v>
      </c>
      <c r="D1055" s="1" t="s">
        <v>4</v>
      </c>
      <c r="E1055" s="1">
        <v>2018</v>
      </c>
      <c r="F1055" s="1">
        <v>200</v>
      </c>
      <c r="G1055" s="1">
        <v>700</v>
      </c>
      <c r="H1055" s="1">
        <v>243</v>
      </c>
    </row>
    <row r="1056" spans="1:8">
      <c r="A1056" s="1" t="s">
        <v>280</v>
      </c>
      <c r="B1056" s="1" t="s">
        <v>205</v>
      </c>
      <c r="C1056" s="1" t="s">
        <v>209</v>
      </c>
      <c r="D1056" s="1" t="s">
        <v>8</v>
      </c>
      <c r="E1056" s="1">
        <v>2018</v>
      </c>
      <c r="F1056" s="1">
        <v>200</v>
      </c>
      <c r="G1056" s="1">
        <v>820</v>
      </c>
      <c r="H1056" s="1">
        <v>286</v>
      </c>
    </row>
    <row r="1057" spans="1:8">
      <c r="A1057" s="1" t="s">
        <v>280</v>
      </c>
      <c r="B1057" s="1" t="s">
        <v>205</v>
      </c>
      <c r="C1057" s="1" t="s">
        <v>209</v>
      </c>
      <c r="D1057" s="1" t="s">
        <v>7</v>
      </c>
      <c r="E1057" s="1">
        <v>2018</v>
      </c>
      <c r="F1057" s="1">
        <v>200</v>
      </c>
      <c r="G1057" s="1">
        <v>820</v>
      </c>
      <c r="H1057" s="1">
        <v>286</v>
      </c>
    </row>
    <row r="1058" spans="1:8">
      <c r="A1058" s="1" t="s">
        <v>280</v>
      </c>
      <c r="B1058" s="1" t="s">
        <v>205</v>
      </c>
      <c r="C1058" s="1" t="s">
        <v>209</v>
      </c>
      <c r="D1058" s="1" t="s">
        <v>6</v>
      </c>
      <c r="E1058" s="1">
        <v>2018</v>
      </c>
      <c r="F1058" s="1">
        <v>200</v>
      </c>
      <c r="G1058" s="1">
        <v>820</v>
      </c>
      <c r="H1058" s="1">
        <v>286</v>
      </c>
    </row>
    <row r="1059" spans="1:8">
      <c r="A1059" s="1" t="s">
        <v>280</v>
      </c>
      <c r="B1059" s="1" t="s">
        <v>205</v>
      </c>
      <c r="C1059" s="1" t="s">
        <v>209</v>
      </c>
      <c r="D1059" s="1" t="s">
        <v>5</v>
      </c>
      <c r="E1059" s="1">
        <v>2018</v>
      </c>
      <c r="F1059" s="1">
        <v>200</v>
      </c>
      <c r="G1059" s="1">
        <v>820</v>
      </c>
      <c r="H1059" s="1">
        <v>286</v>
      </c>
    </row>
    <row r="1060" spans="1:8">
      <c r="A1060" s="1" t="s">
        <v>280</v>
      </c>
      <c r="B1060" s="1" t="s">
        <v>205</v>
      </c>
      <c r="C1060" s="1" t="s">
        <v>209</v>
      </c>
      <c r="D1060" s="1" t="s">
        <v>4</v>
      </c>
      <c r="E1060" s="1">
        <v>2018</v>
      </c>
      <c r="F1060" s="1">
        <v>200</v>
      </c>
      <c r="G1060" s="1">
        <v>820</v>
      </c>
      <c r="H1060" s="1">
        <v>286</v>
      </c>
    </row>
    <row r="1061" spans="1:8">
      <c r="A1061" s="1" t="s">
        <v>280</v>
      </c>
      <c r="B1061" s="1" t="s">
        <v>207</v>
      </c>
      <c r="C1061" s="1" t="s">
        <v>208</v>
      </c>
      <c r="D1061" s="1" t="s">
        <v>18</v>
      </c>
      <c r="E1061" s="1">
        <v>2018</v>
      </c>
      <c r="F1061" s="1">
        <v>200</v>
      </c>
      <c r="G1061" s="1">
        <v>300</v>
      </c>
      <c r="H1061" s="1">
        <v>116</v>
      </c>
    </row>
    <row r="1062" spans="1:8">
      <c r="A1062" s="1" t="s">
        <v>280</v>
      </c>
      <c r="B1062" s="1" t="s">
        <v>207</v>
      </c>
      <c r="C1062" s="1" t="s">
        <v>208</v>
      </c>
      <c r="D1062" s="1" t="s">
        <v>16</v>
      </c>
      <c r="E1062" s="1">
        <v>2018</v>
      </c>
      <c r="F1062" s="1">
        <v>200</v>
      </c>
      <c r="G1062" s="1">
        <v>300</v>
      </c>
      <c r="H1062" s="1">
        <v>116</v>
      </c>
    </row>
    <row r="1063" spans="1:8">
      <c r="A1063" s="1" t="s">
        <v>280</v>
      </c>
      <c r="B1063" s="1" t="s">
        <v>207</v>
      </c>
      <c r="C1063" s="1" t="s">
        <v>208</v>
      </c>
      <c r="D1063" s="1" t="s">
        <v>14</v>
      </c>
      <c r="E1063" s="1">
        <v>2018</v>
      </c>
      <c r="F1063" s="1">
        <v>200</v>
      </c>
      <c r="G1063" s="1">
        <v>300</v>
      </c>
      <c r="H1063" s="1">
        <v>116</v>
      </c>
    </row>
    <row r="1064" spans="1:8">
      <c r="A1064" s="1" t="s">
        <v>280</v>
      </c>
      <c r="B1064" s="1" t="s">
        <v>207</v>
      </c>
      <c r="C1064" s="1" t="s">
        <v>208</v>
      </c>
      <c r="D1064" s="1" t="s">
        <v>13</v>
      </c>
      <c r="E1064" s="1">
        <v>2018</v>
      </c>
      <c r="F1064" s="1">
        <v>300</v>
      </c>
      <c r="G1064" s="1">
        <v>450</v>
      </c>
      <c r="H1064" s="1">
        <v>175</v>
      </c>
    </row>
    <row r="1065" spans="1:8">
      <c r="A1065" s="1" t="s">
        <v>280</v>
      </c>
      <c r="B1065" s="1" t="s">
        <v>207</v>
      </c>
      <c r="C1065" s="1" t="s">
        <v>208</v>
      </c>
      <c r="D1065" s="1" t="s">
        <v>11</v>
      </c>
      <c r="E1065" s="1">
        <v>2018</v>
      </c>
      <c r="F1065" s="1">
        <v>200</v>
      </c>
      <c r="G1065" s="1">
        <v>300</v>
      </c>
      <c r="H1065" s="1">
        <v>116</v>
      </c>
    </row>
    <row r="1066" spans="1:8">
      <c r="A1066" s="1" t="s">
        <v>280</v>
      </c>
      <c r="B1066" s="1" t="s">
        <v>207</v>
      </c>
      <c r="C1066" s="1" t="s">
        <v>208</v>
      </c>
      <c r="D1066" s="1" t="s">
        <v>10</v>
      </c>
      <c r="E1066" s="1">
        <v>2018</v>
      </c>
      <c r="F1066" s="1">
        <v>200</v>
      </c>
      <c r="G1066" s="1">
        <v>300</v>
      </c>
      <c r="H1066" s="1">
        <v>116</v>
      </c>
    </row>
    <row r="1067" spans="1:8">
      <c r="A1067" s="1" t="s">
        <v>280</v>
      </c>
      <c r="B1067" s="1" t="s">
        <v>207</v>
      </c>
      <c r="C1067" s="1" t="s">
        <v>208</v>
      </c>
      <c r="D1067" s="1" t="s">
        <v>9</v>
      </c>
      <c r="E1067" s="1">
        <v>2018</v>
      </c>
      <c r="F1067" s="1">
        <v>300</v>
      </c>
      <c r="G1067" s="1">
        <v>270</v>
      </c>
      <c r="H1067" s="1">
        <v>175</v>
      </c>
    </row>
    <row r="1068" spans="1:8">
      <c r="A1068" s="1" t="s">
        <v>280</v>
      </c>
      <c r="B1068" s="1" t="s">
        <v>207</v>
      </c>
      <c r="C1068" s="1" t="s">
        <v>208</v>
      </c>
      <c r="D1068" s="1" t="s">
        <v>8</v>
      </c>
      <c r="E1068" s="1">
        <v>2018</v>
      </c>
      <c r="F1068" s="1">
        <v>200</v>
      </c>
      <c r="G1068" s="1">
        <v>180</v>
      </c>
      <c r="H1068" s="1">
        <v>116</v>
      </c>
    </row>
    <row r="1069" spans="1:8">
      <c r="A1069" s="1" t="s">
        <v>280</v>
      </c>
      <c r="B1069" s="1" t="s">
        <v>207</v>
      </c>
      <c r="C1069" s="1" t="s">
        <v>208</v>
      </c>
      <c r="D1069" s="1" t="s">
        <v>7</v>
      </c>
      <c r="E1069" s="1">
        <v>2018</v>
      </c>
      <c r="F1069" s="1">
        <v>300</v>
      </c>
      <c r="G1069" s="1">
        <v>270</v>
      </c>
      <c r="H1069" s="1">
        <v>175</v>
      </c>
    </row>
    <row r="1070" spans="1:8">
      <c r="A1070" s="1" t="s">
        <v>280</v>
      </c>
      <c r="B1070" s="1" t="s">
        <v>207</v>
      </c>
      <c r="C1070" s="1" t="s">
        <v>208</v>
      </c>
      <c r="D1070" s="1" t="s">
        <v>6</v>
      </c>
      <c r="E1070" s="1">
        <v>2018</v>
      </c>
      <c r="F1070" s="1">
        <v>200</v>
      </c>
      <c r="G1070" s="1">
        <v>180</v>
      </c>
      <c r="H1070" s="1">
        <v>116</v>
      </c>
    </row>
    <row r="1071" spans="1:8">
      <c r="A1071" s="1" t="s">
        <v>280</v>
      </c>
      <c r="B1071" s="1" t="s">
        <v>207</v>
      </c>
      <c r="C1071" s="1" t="s">
        <v>208</v>
      </c>
      <c r="D1071" s="1" t="s">
        <v>5</v>
      </c>
      <c r="E1071" s="1">
        <v>2018</v>
      </c>
      <c r="F1071" s="1">
        <v>200</v>
      </c>
      <c r="G1071" s="1">
        <v>180</v>
      </c>
      <c r="H1071" s="1">
        <v>116</v>
      </c>
    </row>
    <row r="1072" spans="1:8">
      <c r="A1072" s="1" t="s">
        <v>280</v>
      </c>
      <c r="B1072" s="1" t="s">
        <v>207</v>
      </c>
      <c r="C1072" s="1" t="s">
        <v>208</v>
      </c>
      <c r="D1072" s="1" t="s">
        <v>4</v>
      </c>
      <c r="E1072" s="1">
        <v>2018</v>
      </c>
      <c r="F1072" s="1">
        <v>300</v>
      </c>
      <c r="G1072" s="1">
        <v>210</v>
      </c>
      <c r="H1072" s="1">
        <v>175</v>
      </c>
    </row>
    <row r="1073" spans="1:8">
      <c r="A1073" s="1" t="s">
        <v>280</v>
      </c>
      <c r="B1073" s="1" t="s">
        <v>206</v>
      </c>
      <c r="C1073" s="1" t="s">
        <v>208</v>
      </c>
      <c r="D1073" s="1" t="s">
        <v>18</v>
      </c>
      <c r="E1073" s="1">
        <v>2018</v>
      </c>
      <c r="F1073" s="1">
        <v>100</v>
      </c>
      <c r="G1073" s="1">
        <v>175</v>
      </c>
      <c r="H1073" s="1">
        <v>0</v>
      </c>
    </row>
    <row r="1074" spans="1:8">
      <c r="A1074" s="1" t="s">
        <v>280</v>
      </c>
      <c r="B1074" s="1" t="s">
        <v>206</v>
      </c>
      <c r="C1074" s="1" t="s">
        <v>208</v>
      </c>
      <c r="D1074" s="1" t="s">
        <v>16</v>
      </c>
      <c r="E1074" s="1">
        <v>2018</v>
      </c>
      <c r="F1074" s="1">
        <v>100</v>
      </c>
      <c r="G1074" s="1">
        <v>175</v>
      </c>
      <c r="H1074" s="1">
        <v>0</v>
      </c>
    </row>
    <row r="1075" spans="1:8">
      <c r="A1075" s="1" t="s">
        <v>280</v>
      </c>
      <c r="B1075" s="1" t="s">
        <v>206</v>
      </c>
      <c r="C1075" s="1" t="s">
        <v>208</v>
      </c>
      <c r="D1075" s="1" t="s">
        <v>14</v>
      </c>
      <c r="E1075" s="1">
        <v>2018</v>
      </c>
      <c r="F1075" s="1">
        <v>200</v>
      </c>
      <c r="G1075" s="1">
        <v>350</v>
      </c>
      <c r="H1075" s="1">
        <v>0</v>
      </c>
    </row>
    <row r="1076" spans="1:8">
      <c r="A1076" s="1" t="s">
        <v>280</v>
      </c>
      <c r="B1076" s="1" t="s">
        <v>206</v>
      </c>
      <c r="C1076" s="1" t="s">
        <v>208</v>
      </c>
      <c r="D1076" s="1" t="s">
        <v>13</v>
      </c>
      <c r="E1076" s="1">
        <v>2018</v>
      </c>
      <c r="F1076" s="1">
        <v>100</v>
      </c>
      <c r="G1076" s="1">
        <v>175</v>
      </c>
      <c r="H1076" s="1">
        <v>0</v>
      </c>
    </row>
    <row r="1077" spans="1:8">
      <c r="A1077" s="1" t="s">
        <v>280</v>
      </c>
      <c r="B1077" s="1" t="s">
        <v>206</v>
      </c>
      <c r="C1077" s="1" t="s">
        <v>208</v>
      </c>
      <c r="D1077" s="1" t="s">
        <v>11</v>
      </c>
      <c r="E1077" s="1">
        <v>2018</v>
      </c>
      <c r="F1077" s="1">
        <v>100</v>
      </c>
      <c r="G1077" s="1">
        <v>175</v>
      </c>
      <c r="H1077" s="1">
        <v>0</v>
      </c>
    </row>
    <row r="1078" spans="1:8">
      <c r="A1078" s="1" t="s">
        <v>280</v>
      </c>
      <c r="B1078" s="1" t="s">
        <v>206</v>
      </c>
      <c r="C1078" s="1" t="s">
        <v>208</v>
      </c>
      <c r="D1078" s="1" t="s">
        <v>10</v>
      </c>
      <c r="E1078" s="1">
        <v>2018</v>
      </c>
      <c r="F1078" s="1">
        <v>100</v>
      </c>
      <c r="G1078" s="1">
        <v>175</v>
      </c>
      <c r="H1078" s="1">
        <v>0</v>
      </c>
    </row>
    <row r="1079" spans="1:8">
      <c r="A1079" s="1" t="s">
        <v>280</v>
      </c>
      <c r="B1079" s="1" t="s">
        <v>206</v>
      </c>
      <c r="C1079" s="1" t="s">
        <v>208</v>
      </c>
      <c r="D1079" s="1" t="s">
        <v>9</v>
      </c>
      <c r="E1079" s="1">
        <v>2018</v>
      </c>
      <c r="F1079" s="1">
        <v>200</v>
      </c>
      <c r="G1079" s="1">
        <v>240</v>
      </c>
      <c r="H1079" s="1">
        <v>120</v>
      </c>
    </row>
    <row r="1080" spans="1:8">
      <c r="A1080" s="1" t="s">
        <v>280</v>
      </c>
      <c r="B1080" s="1" t="s">
        <v>206</v>
      </c>
      <c r="C1080" s="1" t="s">
        <v>208</v>
      </c>
      <c r="D1080" s="1" t="s">
        <v>8</v>
      </c>
      <c r="E1080" s="1">
        <v>2018</v>
      </c>
      <c r="F1080" s="1">
        <v>200</v>
      </c>
      <c r="G1080" s="1">
        <v>240</v>
      </c>
      <c r="H1080" s="1">
        <v>120</v>
      </c>
    </row>
    <row r="1081" spans="1:8">
      <c r="A1081" s="1" t="s">
        <v>280</v>
      </c>
      <c r="B1081" s="1" t="s">
        <v>206</v>
      </c>
      <c r="C1081" s="1" t="s">
        <v>208</v>
      </c>
      <c r="D1081" s="1" t="s">
        <v>7</v>
      </c>
      <c r="E1081" s="1">
        <v>2018</v>
      </c>
      <c r="F1081" s="1">
        <v>200</v>
      </c>
      <c r="G1081" s="1">
        <v>240</v>
      </c>
      <c r="H1081" s="1">
        <v>120</v>
      </c>
    </row>
    <row r="1082" spans="1:8">
      <c r="A1082" s="1" t="s">
        <v>280</v>
      </c>
      <c r="B1082" s="1" t="s">
        <v>206</v>
      </c>
      <c r="C1082" s="1" t="s">
        <v>208</v>
      </c>
      <c r="D1082" s="1" t="s">
        <v>6</v>
      </c>
      <c r="E1082" s="1">
        <v>2018</v>
      </c>
      <c r="F1082" s="1">
        <v>200</v>
      </c>
      <c r="G1082" s="1">
        <v>240</v>
      </c>
      <c r="H1082" s="1">
        <v>120</v>
      </c>
    </row>
    <row r="1083" spans="1:8">
      <c r="A1083" s="1" t="s">
        <v>280</v>
      </c>
      <c r="B1083" s="1" t="s">
        <v>206</v>
      </c>
      <c r="C1083" s="1" t="s">
        <v>208</v>
      </c>
      <c r="D1083" s="1" t="s">
        <v>5</v>
      </c>
      <c r="E1083" s="1">
        <v>2018</v>
      </c>
      <c r="F1083" s="1">
        <v>200</v>
      </c>
      <c r="G1083" s="1">
        <v>240</v>
      </c>
      <c r="H1083" s="1">
        <v>120</v>
      </c>
    </row>
    <row r="1084" spans="1:8">
      <c r="A1084" s="1" t="s">
        <v>280</v>
      </c>
      <c r="B1084" s="1" t="s">
        <v>206</v>
      </c>
      <c r="C1084" s="1" t="s">
        <v>208</v>
      </c>
      <c r="D1084" s="1" t="s">
        <v>4</v>
      </c>
      <c r="E1084" s="1">
        <v>2018</v>
      </c>
      <c r="F1084" s="1">
        <v>200</v>
      </c>
      <c r="G1084" s="1">
        <v>160</v>
      </c>
      <c r="H1084" s="1">
        <v>120</v>
      </c>
    </row>
    <row r="1085" spans="1:8">
      <c r="A1085" s="1" t="s">
        <v>280</v>
      </c>
      <c r="B1085" s="1" t="s">
        <v>204</v>
      </c>
      <c r="C1085" s="1" t="s">
        <v>208</v>
      </c>
      <c r="D1085" s="1" t="s">
        <v>18</v>
      </c>
      <c r="E1085" s="1">
        <v>2018</v>
      </c>
      <c r="F1085" s="1">
        <v>200</v>
      </c>
      <c r="G1085" s="1">
        <v>390</v>
      </c>
      <c r="H1085" s="1">
        <v>242</v>
      </c>
    </row>
    <row r="1086" spans="1:8">
      <c r="A1086" s="1" t="s">
        <v>280</v>
      </c>
      <c r="B1086" s="1" t="s">
        <v>204</v>
      </c>
      <c r="C1086" s="1" t="s">
        <v>208</v>
      </c>
      <c r="D1086" s="1" t="s">
        <v>16</v>
      </c>
      <c r="E1086" s="1">
        <v>2018</v>
      </c>
      <c r="F1086" s="1">
        <v>300</v>
      </c>
      <c r="G1086" s="1">
        <v>585</v>
      </c>
      <c r="H1086" s="1">
        <v>364</v>
      </c>
    </row>
    <row r="1087" spans="1:8">
      <c r="A1087" s="1" t="s">
        <v>280</v>
      </c>
      <c r="B1087" s="1" t="s">
        <v>204</v>
      </c>
      <c r="C1087" s="1" t="s">
        <v>208</v>
      </c>
      <c r="D1087" s="1" t="s">
        <v>14</v>
      </c>
      <c r="E1087" s="1">
        <v>2018</v>
      </c>
      <c r="F1087" s="1">
        <v>200</v>
      </c>
      <c r="G1087" s="1">
        <v>390</v>
      </c>
      <c r="H1087" s="1">
        <v>242</v>
      </c>
    </row>
    <row r="1088" spans="1:8">
      <c r="A1088" s="1" t="s">
        <v>280</v>
      </c>
      <c r="B1088" s="1" t="s">
        <v>204</v>
      </c>
      <c r="C1088" s="1" t="s">
        <v>208</v>
      </c>
      <c r="D1088" s="1" t="s">
        <v>13</v>
      </c>
      <c r="E1088" s="1">
        <v>2018</v>
      </c>
      <c r="F1088" s="1">
        <v>300</v>
      </c>
      <c r="G1088" s="1">
        <v>585</v>
      </c>
      <c r="H1088" s="1">
        <v>364</v>
      </c>
    </row>
    <row r="1089" spans="1:8">
      <c r="A1089" s="1" t="s">
        <v>280</v>
      </c>
      <c r="B1089" s="1" t="s">
        <v>204</v>
      </c>
      <c r="C1089" s="1" t="s">
        <v>208</v>
      </c>
      <c r="D1089" s="1" t="s">
        <v>11</v>
      </c>
      <c r="E1089" s="1">
        <v>2018</v>
      </c>
      <c r="F1089" s="1">
        <v>200</v>
      </c>
      <c r="G1089" s="1">
        <v>390</v>
      </c>
      <c r="H1089" s="1">
        <v>242</v>
      </c>
    </row>
    <row r="1090" spans="1:8">
      <c r="A1090" s="1" t="s">
        <v>280</v>
      </c>
      <c r="B1090" s="1" t="s">
        <v>204</v>
      </c>
      <c r="C1090" s="1" t="s">
        <v>208</v>
      </c>
      <c r="D1090" s="1" t="s">
        <v>10</v>
      </c>
      <c r="E1090" s="1">
        <v>2018</v>
      </c>
      <c r="F1090" s="1">
        <v>200</v>
      </c>
      <c r="G1090" s="1">
        <v>390</v>
      </c>
      <c r="H1090" s="1">
        <v>242</v>
      </c>
    </row>
    <row r="1091" spans="1:8">
      <c r="A1091" s="1" t="s">
        <v>280</v>
      </c>
      <c r="B1091" s="1" t="s">
        <v>204</v>
      </c>
      <c r="C1091" s="1" t="s">
        <v>208</v>
      </c>
      <c r="D1091" s="1" t="s">
        <v>9</v>
      </c>
      <c r="E1091" s="1">
        <v>2018</v>
      </c>
      <c r="F1091" s="1">
        <v>200</v>
      </c>
      <c r="G1091" s="1">
        <v>390</v>
      </c>
      <c r="H1091" s="1">
        <v>242</v>
      </c>
    </row>
    <row r="1092" spans="1:8">
      <c r="A1092" s="1" t="s">
        <v>280</v>
      </c>
      <c r="B1092" s="1" t="s">
        <v>204</v>
      </c>
      <c r="C1092" s="1" t="s">
        <v>208</v>
      </c>
      <c r="D1092" s="1" t="s">
        <v>8</v>
      </c>
      <c r="E1092" s="1">
        <v>2018</v>
      </c>
      <c r="F1092" s="1">
        <v>300</v>
      </c>
      <c r="G1092" s="1">
        <v>450</v>
      </c>
      <c r="H1092" s="1">
        <v>364</v>
      </c>
    </row>
    <row r="1093" spans="1:8">
      <c r="A1093" s="1" t="s">
        <v>280</v>
      </c>
      <c r="B1093" s="1" t="s">
        <v>204</v>
      </c>
      <c r="C1093" s="1" t="s">
        <v>208</v>
      </c>
      <c r="D1093" s="1" t="s">
        <v>7</v>
      </c>
      <c r="E1093" s="1">
        <v>2018</v>
      </c>
      <c r="F1093" s="1">
        <v>300</v>
      </c>
      <c r="G1093" s="1">
        <v>450</v>
      </c>
      <c r="H1093" s="1">
        <v>364</v>
      </c>
    </row>
    <row r="1094" spans="1:8">
      <c r="A1094" s="1" t="s">
        <v>280</v>
      </c>
      <c r="B1094" s="1" t="s">
        <v>204</v>
      </c>
      <c r="C1094" s="1" t="s">
        <v>208</v>
      </c>
      <c r="D1094" s="1" t="s">
        <v>6</v>
      </c>
      <c r="E1094" s="1">
        <v>2018</v>
      </c>
      <c r="F1094" s="1">
        <v>300</v>
      </c>
      <c r="G1094" s="1">
        <v>450</v>
      </c>
      <c r="H1094" s="1">
        <v>364</v>
      </c>
    </row>
    <row r="1095" spans="1:8">
      <c r="A1095" s="1" t="s">
        <v>280</v>
      </c>
      <c r="B1095" s="1" t="s">
        <v>204</v>
      </c>
      <c r="C1095" s="1" t="s">
        <v>208</v>
      </c>
      <c r="D1095" s="1" t="s">
        <v>5</v>
      </c>
      <c r="E1095" s="1">
        <v>2018</v>
      </c>
      <c r="F1095" s="1">
        <v>300</v>
      </c>
      <c r="G1095" s="1">
        <v>450</v>
      </c>
      <c r="H1095" s="1">
        <v>364</v>
      </c>
    </row>
    <row r="1096" spans="1:8">
      <c r="A1096" s="1" t="s">
        <v>280</v>
      </c>
      <c r="B1096" s="1" t="s">
        <v>204</v>
      </c>
      <c r="C1096" s="1" t="s">
        <v>208</v>
      </c>
      <c r="D1096" s="1" t="s">
        <v>4</v>
      </c>
      <c r="E1096" s="1">
        <v>2018</v>
      </c>
      <c r="F1096" s="1">
        <v>200</v>
      </c>
      <c r="G1096" s="1">
        <v>300</v>
      </c>
      <c r="H1096" s="1">
        <v>242</v>
      </c>
    </row>
    <row r="1097" spans="1:8">
      <c r="A1097" s="1" t="s">
        <v>280</v>
      </c>
      <c r="B1097" s="1" t="s">
        <v>203</v>
      </c>
      <c r="C1097" s="1" t="s">
        <v>208</v>
      </c>
      <c r="D1097" s="1" t="s">
        <v>8</v>
      </c>
      <c r="E1097" s="1">
        <v>2018</v>
      </c>
      <c r="F1097" s="1">
        <v>100</v>
      </c>
      <c r="G1097" s="1">
        <v>350</v>
      </c>
      <c r="H1097" s="1">
        <v>121</v>
      </c>
    </row>
    <row r="1098" spans="1:8">
      <c r="A1098" s="1" t="s">
        <v>280</v>
      </c>
      <c r="B1098" s="1" t="s">
        <v>203</v>
      </c>
      <c r="C1098" s="1" t="s">
        <v>208</v>
      </c>
      <c r="D1098" s="1" t="s">
        <v>7</v>
      </c>
      <c r="E1098" s="1">
        <v>2018</v>
      </c>
      <c r="F1098" s="1">
        <v>100</v>
      </c>
      <c r="G1098" s="1">
        <v>350</v>
      </c>
      <c r="H1098" s="1">
        <v>121</v>
      </c>
    </row>
    <row r="1099" spans="1:8">
      <c r="A1099" s="1" t="s">
        <v>280</v>
      </c>
      <c r="B1099" s="1" t="s">
        <v>203</v>
      </c>
      <c r="C1099" s="1" t="s">
        <v>208</v>
      </c>
      <c r="D1099" s="1" t="s">
        <v>6</v>
      </c>
      <c r="E1099" s="1">
        <v>2018</v>
      </c>
      <c r="F1099" s="1">
        <v>100</v>
      </c>
      <c r="G1099" s="1">
        <v>350</v>
      </c>
      <c r="H1099" s="1">
        <v>121</v>
      </c>
    </row>
    <row r="1100" spans="1:8">
      <c r="A1100" s="1" t="s">
        <v>280</v>
      </c>
      <c r="B1100" s="1" t="s">
        <v>203</v>
      </c>
      <c r="C1100" s="1" t="s">
        <v>208</v>
      </c>
      <c r="D1100" s="1" t="s">
        <v>5</v>
      </c>
      <c r="E1100" s="1">
        <v>2018</v>
      </c>
      <c r="F1100" s="1">
        <v>100</v>
      </c>
      <c r="G1100" s="1">
        <v>350</v>
      </c>
      <c r="H1100" s="1">
        <v>121</v>
      </c>
    </row>
    <row r="1101" spans="1:8">
      <c r="A1101" s="1" t="s">
        <v>280</v>
      </c>
      <c r="B1101" s="1" t="s">
        <v>203</v>
      </c>
      <c r="C1101" s="1" t="s">
        <v>208</v>
      </c>
      <c r="D1101" s="1" t="s">
        <v>4</v>
      </c>
      <c r="E1101" s="1">
        <v>2018</v>
      </c>
      <c r="F1101" s="1">
        <v>100</v>
      </c>
      <c r="G1101" s="1">
        <v>350</v>
      </c>
      <c r="H1101" s="1">
        <v>121</v>
      </c>
    </row>
    <row r="1102" spans="1:8">
      <c r="A1102" s="1" t="s">
        <v>280</v>
      </c>
      <c r="B1102" s="1" t="s">
        <v>205</v>
      </c>
      <c r="C1102" s="1" t="s">
        <v>208</v>
      </c>
      <c r="D1102" s="1" t="s">
        <v>8</v>
      </c>
      <c r="E1102" s="1">
        <v>2018</v>
      </c>
      <c r="F1102" s="1">
        <v>100</v>
      </c>
      <c r="G1102" s="1">
        <v>410</v>
      </c>
      <c r="H1102" s="1">
        <v>143</v>
      </c>
    </row>
    <row r="1103" spans="1:8">
      <c r="A1103" s="1" t="s">
        <v>280</v>
      </c>
      <c r="B1103" s="1" t="s">
        <v>205</v>
      </c>
      <c r="C1103" s="1" t="s">
        <v>208</v>
      </c>
      <c r="D1103" s="1" t="s">
        <v>7</v>
      </c>
      <c r="E1103" s="1">
        <v>2018</v>
      </c>
      <c r="F1103" s="1">
        <v>100</v>
      </c>
      <c r="G1103" s="1">
        <v>410</v>
      </c>
      <c r="H1103" s="1">
        <v>143</v>
      </c>
    </row>
    <row r="1104" spans="1:8">
      <c r="A1104" s="1" t="s">
        <v>280</v>
      </c>
      <c r="B1104" s="1" t="s">
        <v>205</v>
      </c>
      <c r="C1104" s="1" t="s">
        <v>208</v>
      </c>
      <c r="D1104" s="1" t="s">
        <v>6</v>
      </c>
      <c r="E1104" s="1">
        <v>2018</v>
      </c>
      <c r="F1104" s="1">
        <v>100</v>
      </c>
      <c r="G1104" s="1">
        <v>410</v>
      </c>
      <c r="H1104" s="1">
        <v>143</v>
      </c>
    </row>
    <row r="1105" spans="1:8">
      <c r="A1105" s="1" t="s">
        <v>280</v>
      </c>
      <c r="B1105" s="1" t="s">
        <v>205</v>
      </c>
      <c r="C1105" s="1" t="s">
        <v>208</v>
      </c>
      <c r="D1105" s="1" t="s">
        <v>5</v>
      </c>
      <c r="E1105" s="1">
        <v>2018</v>
      </c>
      <c r="F1105" s="1">
        <v>100</v>
      </c>
      <c r="G1105" s="1">
        <v>410</v>
      </c>
      <c r="H1105" s="1">
        <v>143</v>
      </c>
    </row>
    <row r="1106" spans="1:8">
      <c r="A1106" s="1" t="s">
        <v>280</v>
      </c>
      <c r="B1106" s="1" t="s">
        <v>205</v>
      </c>
      <c r="C1106" s="1" t="s">
        <v>208</v>
      </c>
      <c r="D1106" s="1" t="s">
        <v>4</v>
      </c>
      <c r="E1106" s="1">
        <v>2018</v>
      </c>
      <c r="F1106" s="1">
        <v>100</v>
      </c>
      <c r="G1106" s="1">
        <v>410</v>
      </c>
      <c r="H1106" s="1">
        <v>143</v>
      </c>
    </row>
    <row r="1107" spans="1:8">
      <c r="A1107" s="1" t="s">
        <v>280</v>
      </c>
      <c r="B1107" s="1" t="s">
        <v>207</v>
      </c>
      <c r="C1107" s="1" t="s">
        <v>202</v>
      </c>
      <c r="D1107" s="1" t="s">
        <v>18</v>
      </c>
      <c r="E1107" s="1">
        <v>2018</v>
      </c>
      <c r="F1107" s="1">
        <v>300</v>
      </c>
      <c r="G1107" s="1">
        <v>450</v>
      </c>
      <c r="H1107" s="1">
        <v>175</v>
      </c>
    </row>
    <row r="1108" spans="1:8">
      <c r="A1108" s="1" t="s">
        <v>280</v>
      </c>
      <c r="B1108" s="1" t="s">
        <v>207</v>
      </c>
      <c r="C1108" s="1" t="s">
        <v>202</v>
      </c>
      <c r="D1108" s="1" t="s">
        <v>16</v>
      </c>
      <c r="E1108" s="1">
        <v>2018</v>
      </c>
      <c r="F1108" s="1">
        <v>300</v>
      </c>
      <c r="G1108" s="1">
        <v>450</v>
      </c>
      <c r="H1108" s="1">
        <v>175</v>
      </c>
    </row>
    <row r="1109" spans="1:8">
      <c r="A1109" s="1" t="s">
        <v>280</v>
      </c>
      <c r="B1109" s="1" t="s">
        <v>207</v>
      </c>
      <c r="C1109" s="1" t="s">
        <v>202</v>
      </c>
      <c r="D1109" s="1" t="s">
        <v>14</v>
      </c>
      <c r="E1109" s="1">
        <v>2018</v>
      </c>
      <c r="F1109" s="1">
        <v>500</v>
      </c>
      <c r="G1109" s="1">
        <v>750</v>
      </c>
      <c r="H1109" s="1">
        <v>291</v>
      </c>
    </row>
    <row r="1110" spans="1:8">
      <c r="A1110" s="1" t="s">
        <v>280</v>
      </c>
      <c r="B1110" s="1" t="s">
        <v>207</v>
      </c>
      <c r="C1110" s="1" t="s">
        <v>202</v>
      </c>
      <c r="D1110" s="1" t="s">
        <v>13</v>
      </c>
      <c r="E1110" s="1">
        <v>2018</v>
      </c>
      <c r="F1110" s="1">
        <v>500</v>
      </c>
      <c r="G1110" s="1">
        <v>750</v>
      </c>
      <c r="H1110" s="1">
        <v>291</v>
      </c>
    </row>
    <row r="1111" spans="1:8">
      <c r="A1111" s="1" t="s">
        <v>280</v>
      </c>
      <c r="B1111" s="1" t="s">
        <v>207</v>
      </c>
      <c r="C1111" s="1" t="s">
        <v>202</v>
      </c>
      <c r="D1111" s="1" t="s">
        <v>11</v>
      </c>
      <c r="E1111" s="1">
        <v>2018</v>
      </c>
      <c r="F1111" s="1">
        <v>400</v>
      </c>
      <c r="G1111" s="1">
        <v>600</v>
      </c>
      <c r="H1111" s="1">
        <v>233</v>
      </c>
    </row>
    <row r="1112" spans="1:8">
      <c r="A1112" s="1" t="s">
        <v>280</v>
      </c>
      <c r="B1112" s="1" t="s">
        <v>207</v>
      </c>
      <c r="C1112" s="1" t="s">
        <v>202</v>
      </c>
      <c r="D1112" s="1" t="s">
        <v>10</v>
      </c>
      <c r="E1112" s="1">
        <v>2018</v>
      </c>
      <c r="F1112" s="1">
        <v>400</v>
      </c>
      <c r="G1112" s="1">
        <v>600</v>
      </c>
      <c r="H1112" s="1">
        <v>233</v>
      </c>
    </row>
    <row r="1113" spans="1:8">
      <c r="A1113" s="1" t="s">
        <v>280</v>
      </c>
      <c r="B1113" s="1" t="s">
        <v>207</v>
      </c>
      <c r="C1113" s="1" t="s">
        <v>202</v>
      </c>
      <c r="D1113" s="1" t="s">
        <v>9</v>
      </c>
      <c r="E1113" s="1">
        <v>2018</v>
      </c>
      <c r="F1113" s="1">
        <v>500</v>
      </c>
      <c r="G1113" s="1">
        <v>450</v>
      </c>
      <c r="H1113" s="1">
        <v>291</v>
      </c>
    </row>
    <row r="1114" spans="1:8">
      <c r="A1114" s="1" t="s">
        <v>280</v>
      </c>
      <c r="B1114" s="1" t="s">
        <v>207</v>
      </c>
      <c r="C1114" s="1" t="s">
        <v>202</v>
      </c>
      <c r="D1114" s="1" t="s">
        <v>8</v>
      </c>
      <c r="E1114" s="1">
        <v>2018</v>
      </c>
      <c r="F1114" s="1">
        <v>500</v>
      </c>
      <c r="G1114" s="1">
        <v>450</v>
      </c>
      <c r="H1114" s="1">
        <v>291</v>
      </c>
    </row>
    <row r="1115" spans="1:8">
      <c r="A1115" s="1" t="s">
        <v>280</v>
      </c>
      <c r="B1115" s="1" t="s">
        <v>207</v>
      </c>
      <c r="C1115" s="1" t="s">
        <v>202</v>
      </c>
      <c r="D1115" s="1" t="s">
        <v>7</v>
      </c>
      <c r="E1115" s="1">
        <v>2018</v>
      </c>
      <c r="F1115" s="1">
        <v>500</v>
      </c>
      <c r="G1115" s="1">
        <v>450</v>
      </c>
      <c r="H1115" s="1">
        <v>291</v>
      </c>
    </row>
    <row r="1116" spans="1:8">
      <c r="A1116" s="1" t="s">
        <v>280</v>
      </c>
      <c r="B1116" s="1" t="s">
        <v>207</v>
      </c>
      <c r="C1116" s="1" t="s">
        <v>202</v>
      </c>
      <c r="D1116" s="1" t="s">
        <v>6</v>
      </c>
      <c r="E1116" s="1">
        <v>2018</v>
      </c>
      <c r="F1116" s="1">
        <v>400</v>
      </c>
      <c r="G1116" s="1">
        <v>360</v>
      </c>
      <c r="H1116" s="1">
        <v>233</v>
      </c>
    </row>
    <row r="1117" spans="1:8">
      <c r="A1117" s="1" t="s">
        <v>280</v>
      </c>
      <c r="B1117" s="1" t="s">
        <v>207</v>
      </c>
      <c r="C1117" s="1" t="s">
        <v>202</v>
      </c>
      <c r="D1117" s="1" t="s">
        <v>5</v>
      </c>
      <c r="E1117" s="1">
        <v>2018</v>
      </c>
      <c r="F1117" s="1">
        <v>400</v>
      </c>
      <c r="G1117" s="1">
        <v>360</v>
      </c>
      <c r="H1117" s="1">
        <v>233</v>
      </c>
    </row>
    <row r="1118" spans="1:8">
      <c r="A1118" s="1" t="s">
        <v>280</v>
      </c>
      <c r="B1118" s="1" t="s">
        <v>207</v>
      </c>
      <c r="C1118" s="1" t="s">
        <v>202</v>
      </c>
      <c r="D1118" s="1" t="s">
        <v>4</v>
      </c>
      <c r="E1118" s="1">
        <v>2018</v>
      </c>
      <c r="F1118" s="1">
        <v>600</v>
      </c>
      <c r="G1118" s="1">
        <v>420</v>
      </c>
      <c r="H1118" s="1">
        <v>349</v>
      </c>
    </row>
    <row r="1119" spans="1:8">
      <c r="A1119" s="1" t="s">
        <v>280</v>
      </c>
      <c r="B1119" s="1" t="s">
        <v>206</v>
      </c>
      <c r="C1119" s="1" t="s">
        <v>202</v>
      </c>
      <c r="D1119" s="1" t="s">
        <v>18</v>
      </c>
      <c r="E1119" s="1">
        <v>2018</v>
      </c>
      <c r="F1119" s="1">
        <v>200</v>
      </c>
      <c r="G1119" s="1">
        <v>350</v>
      </c>
      <c r="H1119" s="1">
        <v>0</v>
      </c>
    </row>
    <row r="1120" spans="1:8">
      <c r="A1120" s="1" t="s">
        <v>280</v>
      </c>
      <c r="B1120" s="1" t="s">
        <v>206</v>
      </c>
      <c r="C1120" s="1" t="s">
        <v>202</v>
      </c>
      <c r="D1120" s="1" t="s">
        <v>16</v>
      </c>
      <c r="E1120" s="1">
        <v>2018</v>
      </c>
      <c r="F1120" s="1">
        <v>200</v>
      </c>
      <c r="G1120" s="1">
        <v>350</v>
      </c>
      <c r="H1120" s="1">
        <v>0</v>
      </c>
    </row>
    <row r="1121" spans="1:8">
      <c r="A1121" s="1" t="s">
        <v>280</v>
      </c>
      <c r="B1121" s="1" t="s">
        <v>206</v>
      </c>
      <c r="C1121" s="1" t="s">
        <v>202</v>
      </c>
      <c r="D1121" s="1" t="s">
        <v>14</v>
      </c>
      <c r="E1121" s="1">
        <v>2018</v>
      </c>
      <c r="F1121" s="1">
        <v>400</v>
      </c>
      <c r="G1121" s="1">
        <v>700</v>
      </c>
      <c r="H1121" s="1">
        <v>0</v>
      </c>
    </row>
    <row r="1122" spans="1:8">
      <c r="A1122" s="1" t="s">
        <v>280</v>
      </c>
      <c r="B1122" s="1" t="s">
        <v>206</v>
      </c>
      <c r="C1122" s="1" t="s">
        <v>202</v>
      </c>
      <c r="D1122" s="1" t="s">
        <v>13</v>
      </c>
      <c r="E1122" s="1">
        <v>2018</v>
      </c>
      <c r="F1122" s="1">
        <v>300</v>
      </c>
      <c r="G1122" s="1">
        <v>525</v>
      </c>
      <c r="H1122" s="1">
        <v>0</v>
      </c>
    </row>
    <row r="1123" spans="1:8">
      <c r="A1123" s="1" t="s">
        <v>280</v>
      </c>
      <c r="B1123" s="1" t="s">
        <v>206</v>
      </c>
      <c r="C1123" s="1" t="s">
        <v>202</v>
      </c>
      <c r="D1123" s="1" t="s">
        <v>11</v>
      </c>
      <c r="E1123" s="1">
        <v>2018</v>
      </c>
      <c r="F1123" s="1">
        <v>200</v>
      </c>
      <c r="G1123" s="1">
        <v>350</v>
      </c>
      <c r="H1123" s="1">
        <v>0</v>
      </c>
    </row>
    <row r="1124" spans="1:8">
      <c r="A1124" s="1" t="s">
        <v>280</v>
      </c>
      <c r="B1124" s="1" t="s">
        <v>206</v>
      </c>
      <c r="C1124" s="1" t="s">
        <v>202</v>
      </c>
      <c r="D1124" s="1" t="s">
        <v>10</v>
      </c>
      <c r="E1124" s="1">
        <v>2018</v>
      </c>
      <c r="F1124" s="1">
        <v>200</v>
      </c>
      <c r="G1124" s="1">
        <v>350</v>
      </c>
      <c r="H1124" s="1">
        <v>0</v>
      </c>
    </row>
    <row r="1125" spans="1:8">
      <c r="A1125" s="1" t="s">
        <v>280</v>
      </c>
      <c r="B1125" s="1" t="s">
        <v>206</v>
      </c>
      <c r="C1125" s="1" t="s">
        <v>202</v>
      </c>
      <c r="D1125" s="1" t="s">
        <v>9</v>
      </c>
      <c r="E1125" s="1">
        <v>2018</v>
      </c>
      <c r="F1125" s="1">
        <v>500</v>
      </c>
      <c r="G1125" s="1">
        <v>600</v>
      </c>
      <c r="H1125" s="1">
        <v>301</v>
      </c>
    </row>
    <row r="1126" spans="1:8">
      <c r="A1126" s="1" t="s">
        <v>280</v>
      </c>
      <c r="B1126" s="1" t="s">
        <v>206</v>
      </c>
      <c r="C1126" s="1" t="s">
        <v>202</v>
      </c>
      <c r="D1126" s="1" t="s">
        <v>8</v>
      </c>
      <c r="E1126" s="1">
        <v>2018</v>
      </c>
      <c r="F1126" s="1">
        <v>400</v>
      </c>
      <c r="G1126" s="1">
        <v>480</v>
      </c>
      <c r="H1126" s="1">
        <v>241</v>
      </c>
    </row>
    <row r="1127" spans="1:8">
      <c r="A1127" s="1" t="s">
        <v>280</v>
      </c>
      <c r="B1127" s="1" t="s">
        <v>206</v>
      </c>
      <c r="C1127" s="1" t="s">
        <v>202</v>
      </c>
      <c r="D1127" s="1" t="s">
        <v>7</v>
      </c>
      <c r="E1127" s="1">
        <v>2018</v>
      </c>
      <c r="F1127" s="1">
        <v>400</v>
      </c>
      <c r="G1127" s="1">
        <v>480</v>
      </c>
      <c r="H1127" s="1">
        <v>241</v>
      </c>
    </row>
    <row r="1128" spans="1:8">
      <c r="A1128" s="1" t="s">
        <v>280</v>
      </c>
      <c r="B1128" s="1" t="s">
        <v>206</v>
      </c>
      <c r="C1128" s="1" t="s">
        <v>202</v>
      </c>
      <c r="D1128" s="1" t="s">
        <v>6</v>
      </c>
      <c r="E1128" s="1">
        <v>2018</v>
      </c>
      <c r="F1128" s="1">
        <v>400</v>
      </c>
      <c r="G1128" s="1">
        <v>480</v>
      </c>
      <c r="H1128" s="1">
        <v>241</v>
      </c>
    </row>
    <row r="1129" spans="1:8">
      <c r="A1129" s="1" t="s">
        <v>280</v>
      </c>
      <c r="B1129" s="1" t="s">
        <v>206</v>
      </c>
      <c r="C1129" s="1" t="s">
        <v>202</v>
      </c>
      <c r="D1129" s="1" t="s">
        <v>5</v>
      </c>
      <c r="E1129" s="1">
        <v>2018</v>
      </c>
      <c r="F1129" s="1">
        <v>400</v>
      </c>
      <c r="G1129" s="1">
        <v>480</v>
      </c>
      <c r="H1129" s="1">
        <v>241</v>
      </c>
    </row>
    <row r="1130" spans="1:8">
      <c r="A1130" s="1" t="s">
        <v>280</v>
      </c>
      <c r="B1130" s="1" t="s">
        <v>206</v>
      </c>
      <c r="C1130" s="1" t="s">
        <v>202</v>
      </c>
      <c r="D1130" s="1" t="s">
        <v>4</v>
      </c>
      <c r="E1130" s="1">
        <v>2018</v>
      </c>
      <c r="F1130" s="1">
        <v>400</v>
      </c>
      <c r="G1130" s="1">
        <v>320</v>
      </c>
      <c r="H1130" s="1">
        <v>241</v>
      </c>
    </row>
    <row r="1131" spans="1:8">
      <c r="A1131" s="1" t="s">
        <v>280</v>
      </c>
      <c r="B1131" s="1" t="s">
        <v>204</v>
      </c>
      <c r="C1131" s="1" t="s">
        <v>202</v>
      </c>
      <c r="D1131" s="1" t="s">
        <v>18</v>
      </c>
      <c r="E1131" s="1">
        <v>2018</v>
      </c>
      <c r="F1131" s="1">
        <v>500</v>
      </c>
      <c r="G1131" s="1">
        <v>975</v>
      </c>
      <c r="H1131" s="1">
        <v>606</v>
      </c>
    </row>
    <row r="1132" spans="1:8">
      <c r="A1132" s="1" t="s">
        <v>280</v>
      </c>
      <c r="B1132" s="1" t="s">
        <v>204</v>
      </c>
      <c r="C1132" s="1" t="s">
        <v>202</v>
      </c>
      <c r="D1132" s="1" t="s">
        <v>16</v>
      </c>
      <c r="E1132" s="1">
        <v>2018</v>
      </c>
      <c r="F1132" s="1">
        <v>500</v>
      </c>
      <c r="G1132" s="1">
        <v>975</v>
      </c>
      <c r="H1132" s="1">
        <v>606</v>
      </c>
    </row>
    <row r="1133" spans="1:8">
      <c r="A1133" s="1" t="s">
        <v>280</v>
      </c>
      <c r="B1133" s="1" t="s">
        <v>204</v>
      </c>
      <c r="C1133" s="1" t="s">
        <v>202</v>
      </c>
      <c r="D1133" s="1" t="s">
        <v>14</v>
      </c>
      <c r="E1133" s="1">
        <v>2018</v>
      </c>
      <c r="F1133" s="1">
        <v>500</v>
      </c>
      <c r="G1133" s="1">
        <v>975</v>
      </c>
      <c r="H1133" s="1">
        <v>606</v>
      </c>
    </row>
    <row r="1134" spans="1:8">
      <c r="A1134" s="1" t="s">
        <v>280</v>
      </c>
      <c r="B1134" s="1" t="s">
        <v>204</v>
      </c>
      <c r="C1134" s="1" t="s">
        <v>202</v>
      </c>
      <c r="D1134" s="1" t="s">
        <v>13</v>
      </c>
      <c r="E1134" s="1">
        <v>2018</v>
      </c>
      <c r="F1134" s="1">
        <v>500</v>
      </c>
      <c r="G1134" s="1">
        <v>975</v>
      </c>
      <c r="H1134" s="1">
        <v>606</v>
      </c>
    </row>
    <row r="1135" spans="1:8">
      <c r="A1135" s="1" t="s">
        <v>280</v>
      </c>
      <c r="B1135" s="1" t="s">
        <v>204</v>
      </c>
      <c r="C1135" s="1" t="s">
        <v>202</v>
      </c>
      <c r="D1135" s="1" t="s">
        <v>11</v>
      </c>
      <c r="E1135" s="1">
        <v>2018</v>
      </c>
      <c r="F1135" s="1">
        <v>400</v>
      </c>
      <c r="G1135" s="1">
        <v>780</v>
      </c>
      <c r="H1135" s="1">
        <v>485</v>
      </c>
    </row>
    <row r="1136" spans="1:8">
      <c r="A1136" s="1" t="s">
        <v>280</v>
      </c>
      <c r="B1136" s="1" t="s">
        <v>204</v>
      </c>
      <c r="C1136" s="1" t="s">
        <v>202</v>
      </c>
      <c r="D1136" s="1" t="s">
        <v>10</v>
      </c>
      <c r="E1136" s="1">
        <v>2018</v>
      </c>
      <c r="F1136" s="1">
        <v>400</v>
      </c>
      <c r="G1136" s="1">
        <v>780</v>
      </c>
      <c r="H1136" s="1">
        <v>485</v>
      </c>
    </row>
    <row r="1137" spans="1:8">
      <c r="A1137" s="1" t="s">
        <v>280</v>
      </c>
      <c r="B1137" s="1" t="s">
        <v>204</v>
      </c>
      <c r="C1137" s="1" t="s">
        <v>202</v>
      </c>
      <c r="D1137" s="1" t="s">
        <v>9</v>
      </c>
      <c r="E1137" s="1">
        <v>2018</v>
      </c>
      <c r="F1137" s="1">
        <v>400</v>
      </c>
      <c r="G1137" s="1">
        <v>780</v>
      </c>
      <c r="H1137" s="1">
        <v>485</v>
      </c>
    </row>
    <row r="1138" spans="1:8">
      <c r="A1138" s="1" t="s">
        <v>280</v>
      </c>
      <c r="B1138" s="1" t="s">
        <v>204</v>
      </c>
      <c r="C1138" s="1" t="s">
        <v>202</v>
      </c>
      <c r="D1138" s="1" t="s">
        <v>8</v>
      </c>
      <c r="E1138" s="1">
        <v>2018</v>
      </c>
      <c r="F1138" s="1">
        <v>700</v>
      </c>
      <c r="G1138" s="1">
        <v>1050</v>
      </c>
      <c r="H1138" s="1">
        <v>848</v>
      </c>
    </row>
    <row r="1139" spans="1:8">
      <c r="A1139" s="1" t="s">
        <v>280</v>
      </c>
      <c r="B1139" s="1" t="s">
        <v>204</v>
      </c>
      <c r="C1139" s="1" t="s">
        <v>202</v>
      </c>
      <c r="D1139" s="1" t="s">
        <v>7</v>
      </c>
      <c r="E1139" s="1">
        <v>2018</v>
      </c>
      <c r="F1139" s="1">
        <v>600</v>
      </c>
      <c r="G1139" s="1">
        <v>900</v>
      </c>
      <c r="H1139" s="1">
        <v>727</v>
      </c>
    </row>
    <row r="1140" spans="1:8">
      <c r="A1140" s="1" t="s">
        <v>280</v>
      </c>
      <c r="B1140" s="1" t="s">
        <v>204</v>
      </c>
      <c r="C1140" s="1" t="s">
        <v>202</v>
      </c>
      <c r="D1140" s="1" t="s">
        <v>6</v>
      </c>
      <c r="E1140" s="1">
        <v>2018</v>
      </c>
      <c r="F1140" s="1">
        <v>500</v>
      </c>
      <c r="G1140" s="1">
        <v>750</v>
      </c>
      <c r="H1140" s="1">
        <v>606</v>
      </c>
    </row>
    <row r="1141" spans="1:8">
      <c r="A1141" s="1" t="s">
        <v>280</v>
      </c>
      <c r="B1141" s="1" t="s">
        <v>204</v>
      </c>
      <c r="C1141" s="1" t="s">
        <v>202</v>
      </c>
      <c r="D1141" s="1" t="s">
        <v>5</v>
      </c>
      <c r="E1141" s="1">
        <v>2018</v>
      </c>
      <c r="F1141" s="1">
        <v>500</v>
      </c>
      <c r="G1141" s="1">
        <v>750</v>
      </c>
      <c r="H1141" s="1">
        <v>606</v>
      </c>
    </row>
    <row r="1142" spans="1:8">
      <c r="A1142" s="1" t="s">
        <v>280</v>
      </c>
      <c r="B1142" s="1" t="s">
        <v>204</v>
      </c>
      <c r="C1142" s="1" t="s">
        <v>202</v>
      </c>
      <c r="D1142" s="1" t="s">
        <v>4</v>
      </c>
      <c r="E1142" s="1">
        <v>2018</v>
      </c>
      <c r="F1142" s="1">
        <v>400</v>
      </c>
      <c r="G1142" s="1">
        <v>600</v>
      </c>
      <c r="H1142" s="1">
        <v>485</v>
      </c>
    </row>
    <row r="1143" spans="1:8">
      <c r="A1143" s="1" t="s">
        <v>280</v>
      </c>
      <c r="B1143" s="1" t="s">
        <v>203</v>
      </c>
      <c r="C1143" s="1" t="s">
        <v>202</v>
      </c>
      <c r="D1143" s="1" t="s">
        <v>8</v>
      </c>
      <c r="E1143" s="1">
        <v>2018</v>
      </c>
      <c r="F1143" s="1">
        <v>300</v>
      </c>
      <c r="G1143" s="1">
        <v>1050</v>
      </c>
      <c r="H1143" s="1">
        <v>364</v>
      </c>
    </row>
    <row r="1144" spans="1:8">
      <c r="A1144" s="1" t="s">
        <v>280</v>
      </c>
      <c r="B1144" s="1" t="s">
        <v>203</v>
      </c>
      <c r="C1144" s="1" t="s">
        <v>202</v>
      </c>
      <c r="D1144" s="1" t="s">
        <v>7</v>
      </c>
      <c r="E1144" s="1">
        <v>2018</v>
      </c>
      <c r="F1144" s="1">
        <v>300</v>
      </c>
      <c r="G1144" s="1">
        <v>1050</v>
      </c>
      <c r="H1144" s="1">
        <v>364</v>
      </c>
    </row>
    <row r="1145" spans="1:8">
      <c r="A1145" s="1" t="s">
        <v>280</v>
      </c>
      <c r="B1145" s="1" t="s">
        <v>203</v>
      </c>
      <c r="C1145" s="1" t="s">
        <v>202</v>
      </c>
      <c r="D1145" s="1" t="s">
        <v>6</v>
      </c>
      <c r="E1145" s="1">
        <v>2018</v>
      </c>
      <c r="F1145" s="1">
        <v>200</v>
      </c>
      <c r="G1145" s="1">
        <v>700</v>
      </c>
      <c r="H1145" s="1">
        <v>243</v>
      </c>
    </row>
    <row r="1146" spans="1:8">
      <c r="A1146" s="1" t="s">
        <v>280</v>
      </c>
      <c r="B1146" s="1" t="s">
        <v>203</v>
      </c>
      <c r="C1146" s="1" t="s">
        <v>202</v>
      </c>
      <c r="D1146" s="1" t="s">
        <v>5</v>
      </c>
      <c r="E1146" s="1">
        <v>2018</v>
      </c>
      <c r="F1146" s="1">
        <v>200</v>
      </c>
      <c r="G1146" s="1">
        <v>700</v>
      </c>
      <c r="H1146" s="1">
        <v>243</v>
      </c>
    </row>
    <row r="1147" spans="1:8">
      <c r="A1147" s="1" t="s">
        <v>280</v>
      </c>
      <c r="B1147" s="1" t="s">
        <v>203</v>
      </c>
      <c r="C1147" s="1" t="s">
        <v>202</v>
      </c>
      <c r="D1147" s="1" t="s">
        <v>4</v>
      </c>
      <c r="E1147" s="1">
        <v>2018</v>
      </c>
      <c r="F1147" s="1">
        <v>300</v>
      </c>
      <c r="G1147" s="1">
        <v>1050</v>
      </c>
      <c r="H1147" s="1">
        <v>364</v>
      </c>
    </row>
    <row r="1148" spans="1:8">
      <c r="A1148" s="1" t="s">
        <v>280</v>
      </c>
      <c r="B1148" s="1" t="s">
        <v>205</v>
      </c>
      <c r="C1148" s="1" t="s">
        <v>202</v>
      </c>
      <c r="D1148" s="1" t="s">
        <v>8</v>
      </c>
      <c r="E1148" s="1">
        <v>2018</v>
      </c>
      <c r="F1148" s="1">
        <v>200</v>
      </c>
      <c r="G1148" s="1">
        <v>820</v>
      </c>
      <c r="H1148" s="1">
        <v>286</v>
      </c>
    </row>
    <row r="1149" spans="1:8">
      <c r="A1149" s="1" t="s">
        <v>280</v>
      </c>
      <c r="B1149" s="1" t="s">
        <v>205</v>
      </c>
      <c r="C1149" s="1" t="s">
        <v>202</v>
      </c>
      <c r="D1149" s="1" t="s">
        <v>7</v>
      </c>
      <c r="E1149" s="1">
        <v>2018</v>
      </c>
      <c r="F1149" s="1">
        <v>200</v>
      </c>
      <c r="G1149" s="1">
        <v>820</v>
      </c>
      <c r="H1149" s="1">
        <v>286</v>
      </c>
    </row>
    <row r="1150" spans="1:8">
      <c r="A1150" s="1" t="s">
        <v>280</v>
      </c>
      <c r="B1150" s="1" t="s">
        <v>205</v>
      </c>
      <c r="C1150" s="1" t="s">
        <v>202</v>
      </c>
      <c r="D1150" s="1" t="s">
        <v>6</v>
      </c>
      <c r="E1150" s="1">
        <v>2018</v>
      </c>
      <c r="F1150" s="1">
        <v>200</v>
      </c>
      <c r="G1150" s="1">
        <v>820</v>
      </c>
      <c r="H1150" s="1">
        <v>286</v>
      </c>
    </row>
    <row r="1151" spans="1:8">
      <c r="A1151" s="1" t="s">
        <v>280</v>
      </c>
      <c r="B1151" s="1" t="s">
        <v>205</v>
      </c>
      <c r="C1151" s="1" t="s">
        <v>202</v>
      </c>
      <c r="D1151" s="1" t="s">
        <v>5</v>
      </c>
      <c r="E1151" s="1">
        <v>2018</v>
      </c>
      <c r="F1151" s="1">
        <v>200</v>
      </c>
      <c r="G1151" s="1">
        <v>820</v>
      </c>
      <c r="H1151" s="1">
        <v>286</v>
      </c>
    </row>
    <row r="1152" spans="1:8">
      <c r="A1152" s="1" t="s">
        <v>280</v>
      </c>
      <c r="B1152" s="1" t="s">
        <v>205</v>
      </c>
      <c r="C1152" s="1" t="s">
        <v>202</v>
      </c>
      <c r="D1152" s="1" t="s">
        <v>4</v>
      </c>
      <c r="E1152" s="1">
        <v>2018</v>
      </c>
      <c r="F1152" s="1">
        <v>200</v>
      </c>
      <c r="G1152" s="1">
        <v>820</v>
      </c>
      <c r="H1152" s="1">
        <v>286</v>
      </c>
    </row>
    <row r="1153" spans="1:8">
      <c r="A1153" s="1" t="s">
        <v>278</v>
      </c>
      <c r="B1153" s="1" t="s">
        <v>207</v>
      </c>
      <c r="C1153" s="1" t="s">
        <v>213</v>
      </c>
      <c r="D1153" s="1" t="s">
        <v>18</v>
      </c>
      <c r="E1153" s="1">
        <v>2019</v>
      </c>
      <c r="F1153" s="1">
        <v>3018</v>
      </c>
      <c r="G1153" s="1">
        <v>2092</v>
      </c>
      <c r="H1153" s="1">
        <v>1757</v>
      </c>
    </row>
    <row r="1154" spans="1:8">
      <c r="A1154" s="1" t="s">
        <v>278</v>
      </c>
      <c r="B1154" s="1" t="s">
        <v>207</v>
      </c>
      <c r="C1154" s="1" t="s">
        <v>213</v>
      </c>
      <c r="D1154" s="1" t="s">
        <v>16</v>
      </c>
      <c r="E1154" s="1">
        <v>2019</v>
      </c>
      <c r="F1154" s="1">
        <v>3382</v>
      </c>
      <c r="G1154" s="1">
        <v>2378</v>
      </c>
      <c r="H1154" s="1">
        <v>1968</v>
      </c>
    </row>
    <row r="1155" spans="1:8">
      <c r="A1155" s="1" t="s">
        <v>278</v>
      </c>
      <c r="B1155" s="1" t="s">
        <v>207</v>
      </c>
      <c r="C1155" s="1" t="s">
        <v>213</v>
      </c>
      <c r="D1155" s="1" t="s">
        <v>14</v>
      </c>
      <c r="E1155" s="1">
        <v>2019</v>
      </c>
      <c r="F1155" s="1">
        <v>3036</v>
      </c>
      <c r="G1155" s="1">
        <v>2143</v>
      </c>
      <c r="H1155" s="1">
        <v>1767</v>
      </c>
    </row>
    <row r="1156" spans="1:8">
      <c r="A1156" s="1" t="s">
        <v>278</v>
      </c>
      <c r="B1156" s="1" t="s">
        <v>207</v>
      </c>
      <c r="C1156" s="1" t="s">
        <v>213</v>
      </c>
      <c r="D1156" s="1" t="s">
        <v>13</v>
      </c>
      <c r="E1156" s="1">
        <v>2019</v>
      </c>
      <c r="F1156" s="1">
        <v>2802</v>
      </c>
      <c r="G1156" s="1">
        <v>1947</v>
      </c>
      <c r="H1156" s="1">
        <v>1631</v>
      </c>
    </row>
    <row r="1157" spans="1:8">
      <c r="A1157" s="1" t="s">
        <v>278</v>
      </c>
      <c r="B1157" s="1" t="s">
        <v>207</v>
      </c>
      <c r="C1157" s="1" t="s">
        <v>213</v>
      </c>
      <c r="D1157" s="1" t="s">
        <v>11</v>
      </c>
      <c r="E1157" s="1">
        <v>2019</v>
      </c>
      <c r="F1157" s="1">
        <v>2299</v>
      </c>
      <c r="G1157" s="1">
        <v>1623</v>
      </c>
      <c r="H1157" s="1">
        <v>1338</v>
      </c>
    </row>
    <row r="1158" spans="1:8">
      <c r="A1158" s="1" t="s">
        <v>278</v>
      </c>
      <c r="B1158" s="1" t="s">
        <v>207</v>
      </c>
      <c r="C1158" s="1" t="s">
        <v>213</v>
      </c>
      <c r="D1158" s="1" t="s">
        <v>10</v>
      </c>
      <c r="E1158" s="1">
        <v>2019</v>
      </c>
      <c r="F1158" s="1">
        <v>2735</v>
      </c>
      <c r="G1158" s="1">
        <v>1652</v>
      </c>
      <c r="H1158" s="1">
        <v>1592</v>
      </c>
    </row>
    <row r="1159" spans="1:8">
      <c r="A1159" s="1" t="s">
        <v>278</v>
      </c>
      <c r="B1159" s="1" t="s">
        <v>207</v>
      </c>
      <c r="C1159" s="1" t="s">
        <v>213</v>
      </c>
      <c r="D1159" s="1" t="s">
        <v>9</v>
      </c>
      <c r="E1159" s="1">
        <v>2019</v>
      </c>
      <c r="F1159" s="1">
        <v>2615</v>
      </c>
      <c r="G1159" s="1">
        <v>1580</v>
      </c>
      <c r="H1159" s="1">
        <v>1522</v>
      </c>
    </row>
    <row r="1160" spans="1:8">
      <c r="A1160" s="1" t="s">
        <v>278</v>
      </c>
      <c r="B1160" s="1" t="s">
        <v>207</v>
      </c>
      <c r="C1160" s="1" t="s">
        <v>213</v>
      </c>
      <c r="D1160" s="1" t="s">
        <v>8</v>
      </c>
      <c r="E1160" s="1">
        <v>2019</v>
      </c>
      <c r="F1160" s="1">
        <v>2301</v>
      </c>
      <c r="G1160" s="1">
        <v>1371</v>
      </c>
      <c r="H1160" s="1">
        <v>1339</v>
      </c>
    </row>
    <row r="1161" spans="1:8">
      <c r="A1161" s="1" t="s">
        <v>278</v>
      </c>
      <c r="B1161" s="1" t="s">
        <v>207</v>
      </c>
      <c r="C1161" s="1" t="s">
        <v>213</v>
      </c>
      <c r="D1161" s="1" t="s">
        <v>7</v>
      </c>
      <c r="E1161" s="1">
        <v>2019</v>
      </c>
      <c r="F1161" s="1">
        <v>2080</v>
      </c>
      <c r="G1161" s="1">
        <v>1256</v>
      </c>
      <c r="H1161" s="1">
        <v>1210</v>
      </c>
    </row>
    <row r="1162" spans="1:8">
      <c r="A1162" s="1" t="s">
        <v>278</v>
      </c>
      <c r="B1162" s="1" t="s">
        <v>207</v>
      </c>
      <c r="C1162" s="1" t="s">
        <v>213</v>
      </c>
      <c r="D1162" s="1" t="s">
        <v>6</v>
      </c>
      <c r="E1162" s="1">
        <v>2019</v>
      </c>
      <c r="F1162" s="1">
        <v>2584</v>
      </c>
      <c r="G1162" s="1">
        <v>1566</v>
      </c>
      <c r="H1162" s="1">
        <v>1504</v>
      </c>
    </row>
    <row r="1163" spans="1:8">
      <c r="A1163" s="1" t="s">
        <v>278</v>
      </c>
      <c r="B1163" s="1" t="s">
        <v>207</v>
      </c>
      <c r="C1163" s="1" t="s">
        <v>213</v>
      </c>
      <c r="D1163" s="1" t="s">
        <v>5</v>
      </c>
      <c r="E1163" s="1">
        <v>2019</v>
      </c>
      <c r="F1163" s="1">
        <v>2034</v>
      </c>
      <c r="G1163" s="1">
        <v>1210</v>
      </c>
      <c r="H1163" s="1">
        <v>1183</v>
      </c>
    </row>
    <row r="1164" spans="1:8">
      <c r="A1164" s="1" t="s">
        <v>278</v>
      </c>
      <c r="B1164" s="1" t="s">
        <v>207</v>
      </c>
      <c r="C1164" s="1" t="s">
        <v>213</v>
      </c>
      <c r="D1164" s="1" t="s">
        <v>4</v>
      </c>
      <c r="E1164" s="1">
        <v>2019</v>
      </c>
      <c r="F1164" s="1">
        <v>2205</v>
      </c>
      <c r="G1164" s="1">
        <v>1336</v>
      </c>
      <c r="H1164" s="1">
        <v>1284</v>
      </c>
    </row>
    <row r="1165" spans="1:8">
      <c r="A1165" s="1" t="s">
        <v>278</v>
      </c>
      <c r="B1165" s="1" t="s">
        <v>206</v>
      </c>
      <c r="C1165" s="1" t="s">
        <v>213</v>
      </c>
      <c r="D1165" s="1" t="s">
        <v>18</v>
      </c>
      <c r="E1165" s="1">
        <v>2019</v>
      </c>
      <c r="F1165" s="1">
        <v>2092</v>
      </c>
      <c r="G1165" s="1">
        <v>1680</v>
      </c>
      <c r="H1165" s="1">
        <v>1259</v>
      </c>
    </row>
    <row r="1166" spans="1:8">
      <c r="A1166" s="1" t="s">
        <v>278</v>
      </c>
      <c r="B1166" s="1" t="s">
        <v>206</v>
      </c>
      <c r="C1166" s="1" t="s">
        <v>213</v>
      </c>
      <c r="D1166" s="1" t="s">
        <v>16</v>
      </c>
      <c r="E1166" s="1">
        <v>2019</v>
      </c>
      <c r="F1166" s="1">
        <v>2259</v>
      </c>
      <c r="G1166" s="1">
        <v>1794</v>
      </c>
      <c r="H1166" s="1">
        <v>1360</v>
      </c>
    </row>
    <row r="1167" spans="1:8">
      <c r="A1167" s="1" t="s">
        <v>278</v>
      </c>
      <c r="B1167" s="1" t="s">
        <v>206</v>
      </c>
      <c r="C1167" s="1" t="s">
        <v>213</v>
      </c>
      <c r="D1167" s="1" t="s">
        <v>14</v>
      </c>
      <c r="E1167" s="1">
        <v>2019</v>
      </c>
      <c r="F1167" s="1">
        <v>1954</v>
      </c>
      <c r="G1167" s="1">
        <v>1558</v>
      </c>
      <c r="H1167" s="1">
        <v>1177</v>
      </c>
    </row>
    <row r="1168" spans="1:8">
      <c r="A1168" s="1" t="s">
        <v>278</v>
      </c>
      <c r="B1168" s="1" t="s">
        <v>206</v>
      </c>
      <c r="C1168" s="1" t="s">
        <v>213</v>
      </c>
      <c r="D1168" s="1" t="s">
        <v>13</v>
      </c>
      <c r="E1168" s="1">
        <v>2019</v>
      </c>
      <c r="F1168" s="1">
        <v>2043</v>
      </c>
      <c r="G1168" s="1">
        <v>1645</v>
      </c>
      <c r="H1168" s="1">
        <v>1230</v>
      </c>
    </row>
    <row r="1169" spans="1:8">
      <c r="A1169" s="1" t="s">
        <v>278</v>
      </c>
      <c r="B1169" s="1" t="s">
        <v>206</v>
      </c>
      <c r="C1169" s="1" t="s">
        <v>213</v>
      </c>
      <c r="D1169" s="1" t="s">
        <v>11</v>
      </c>
      <c r="E1169" s="1">
        <v>2019</v>
      </c>
      <c r="F1169" s="1">
        <v>1823</v>
      </c>
      <c r="G1169" s="1">
        <v>1471</v>
      </c>
      <c r="H1169" s="1">
        <v>1097</v>
      </c>
    </row>
    <row r="1170" spans="1:8">
      <c r="A1170" s="1" t="s">
        <v>278</v>
      </c>
      <c r="B1170" s="1" t="s">
        <v>206</v>
      </c>
      <c r="C1170" s="1" t="s">
        <v>213</v>
      </c>
      <c r="D1170" s="1" t="s">
        <v>10</v>
      </c>
      <c r="E1170" s="1">
        <v>2019</v>
      </c>
      <c r="F1170" s="1">
        <v>2379</v>
      </c>
      <c r="G1170" s="1">
        <v>1677</v>
      </c>
      <c r="H1170" s="1">
        <v>1432</v>
      </c>
    </row>
    <row r="1171" spans="1:8">
      <c r="A1171" s="1" t="s">
        <v>278</v>
      </c>
      <c r="B1171" s="1" t="s">
        <v>206</v>
      </c>
      <c r="C1171" s="1" t="s">
        <v>213</v>
      </c>
      <c r="D1171" s="1" t="s">
        <v>9</v>
      </c>
      <c r="E1171" s="1">
        <v>2019</v>
      </c>
      <c r="F1171" s="1">
        <v>1948</v>
      </c>
      <c r="G1171" s="1">
        <v>1373</v>
      </c>
      <c r="H1171" s="1">
        <v>1173</v>
      </c>
    </row>
    <row r="1172" spans="1:8">
      <c r="A1172" s="1" t="s">
        <v>278</v>
      </c>
      <c r="B1172" s="1" t="s">
        <v>206</v>
      </c>
      <c r="C1172" s="1" t="s">
        <v>213</v>
      </c>
      <c r="D1172" s="1" t="s">
        <v>8</v>
      </c>
      <c r="E1172" s="1">
        <v>2019</v>
      </c>
      <c r="F1172" s="1">
        <v>2132</v>
      </c>
      <c r="G1172" s="1">
        <v>1496</v>
      </c>
      <c r="H1172" s="1">
        <v>1283</v>
      </c>
    </row>
    <row r="1173" spans="1:8">
      <c r="A1173" s="1" t="s">
        <v>278</v>
      </c>
      <c r="B1173" s="1" t="s">
        <v>206</v>
      </c>
      <c r="C1173" s="1" t="s">
        <v>213</v>
      </c>
      <c r="D1173" s="1" t="s">
        <v>7</v>
      </c>
      <c r="E1173" s="1">
        <v>2019</v>
      </c>
      <c r="F1173" s="1">
        <v>2155</v>
      </c>
      <c r="G1173" s="1">
        <v>1506</v>
      </c>
      <c r="H1173" s="1">
        <v>1297</v>
      </c>
    </row>
    <row r="1174" spans="1:8">
      <c r="A1174" s="1" t="s">
        <v>278</v>
      </c>
      <c r="B1174" s="1" t="s">
        <v>206</v>
      </c>
      <c r="C1174" s="1" t="s">
        <v>213</v>
      </c>
      <c r="D1174" s="1" t="s">
        <v>6</v>
      </c>
      <c r="E1174" s="1">
        <v>2019</v>
      </c>
      <c r="F1174" s="1">
        <v>2184</v>
      </c>
      <c r="G1174" s="1">
        <v>1522</v>
      </c>
      <c r="H1174" s="1">
        <v>1315</v>
      </c>
    </row>
    <row r="1175" spans="1:8">
      <c r="A1175" s="1" t="s">
        <v>278</v>
      </c>
      <c r="B1175" s="1" t="s">
        <v>206</v>
      </c>
      <c r="C1175" s="1" t="s">
        <v>213</v>
      </c>
      <c r="D1175" s="1" t="s">
        <v>5</v>
      </c>
      <c r="E1175" s="1">
        <v>2019</v>
      </c>
      <c r="F1175" s="1">
        <v>1970</v>
      </c>
      <c r="G1175" s="1">
        <v>1391</v>
      </c>
      <c r="H1175" s="1">
        <v>1186</v>
      </c>
    </row>
    <row r="1176" spans="1:8">
      <c r="A1176" s="1" t="s">
        <v>278</v>
      </c>
      <c r="B1176" s="1" t="s">
        <v>206</v>
      </c>
      <c r="C1176" s="1" t="s">
        <v>213</v>
      </c>
      <c r="D1176" s="1" t="s">
        <v>4</v>
      </c>
      <c r="E1176" s="1">
        <v>2019</v>
      </c>
      <c r="F1176" s="1">
        <v>1813</v>
      </c>
      <c r="G1176" s="1">
        <v>1278</v>
      </c>
      <c r="H1176" s="1">
        <v>1091</v>
      </c>
    </row>
    <row r="1177" spans="1:8">
      <c r="A1177" s="1" t="s">
        <v>278</v>
      </c>
      <c r="B1177" s="1" t="s">
        <v>204</v>
      </c>
      <c r="C1177" s="1" t="s">
        <v>213</v>
      </c>
      <c r="D1177" s="1" t="s">
        <v>18</v>
      </c>
      <c r="E1177" s="1">
        <v>2019</v>
      </c>
      <c r="F1177" s="1">
        <v>1931</v>
      </c>
      <c r="G1177" s="1">
        <v>2881</v>
      </c>
      <c r="H1177" s="1">
        <v>2340</v>
      </c>
    </row>
    <row r="1178" spans="1:8">
      <c r="A1178" s="1" t="s">
        <v>278</v>
      </c>
      <c r="B1178" s="1" t="s">
        <v>204</v>
      </c>
      <c r="C1178" s="1" t="s">
        <v>213</v>
      </c>
      <c r="D1178" s="1" t="s">
        <v>16</v>
      </c>
      <c r="E1178" s="1">
        <v>2019</v>
      </c>
      <c r="F1178" s="1">
        <v>1469</v>
      </c>
      <c r="G1178" s="1">
        <v>2200</v>
      </c>
      <c r="H1178" s="1">
        <v>1780</v>
      </c>
    </row>
    <row r="1179" spans="1:8">
      <c r="A1179" s="1" t="s">
        <v>278</v>
      </c>
      <c r="B1179" s="1" t="s">
        <v>204</v>
      </c>
      <c r="C1179" s="1" t="s">
        <v>213</v>
      </c>
      <c r="D1179" s="1" t="s">
        <v>14</v>
      </c>
      <c r="E1179" s="1">
        <v>2019</v>
      </c>
      <c r="F1179" s="1">
        <v>1517</v>
      </c>
      <c r="G1179" s="1">
        <v>2296</v>
      </c>
      <c r="H1179" s="1">
        <v>1838</v>
      </c>
    </row>
    <row r="1180" spans="1:8">
      <c r="A1180" s="1" t="s">
        <v>278</v>
      </c>
      <c r="B1180" s="1" t="s">
        <v>204</v>
      </c>
      <c r="C1180" s="1" t="s">
        <v>213</v>
      </c>
      <c r="D1180" s="1" t="s">
        <v>13</v>
      </c>
      <c r="E1180" s="1">
        <v>2019</v>
      </c>
      <c r="F1180" s="1">
        <v>1173</v>
      </c>
      <c r="G1180" s="1">
        <v>1748</v>
      </c>
      <c r="H1180" s="1">
        <v>1422</v>
      </c>
    </row>
    <row r="1181" spans="1:8">
      <c r="A1181" s="1" t="s">
        <v>278</v>
      </c>
      <c r="B1181" s="1" t="s">
        <v>204</v>
      </c>
      <c r="C1181" s="1" t="s">
        <v>213</v>
      </c>
      <c r="D1181" s="1" t="s">
        <v>11</v>
      </c>
      <c r="E1181" s="1">
        <v>2019</v>
      </c>
      <c r="F1181" s="1">
        <v>1360</v>
      </c>
      <c r="G1181" s="1">
        <v>2053</v>
      </c>
      <c r="H1181" s="1">
        <v>1648</v>
      </c>
    </row>
    <row r="1182" spans="1:8">
      <c r="A1182" s="1" t="s">
        <v>278</v>
      </c>
      <c r="B1182" s="1" t="s">
        <v>204</v>
      </c>
      <c r="C1182" s="1" t="s">
        <v>213</v>
      </c>
      <c r="D1182" s="1" t="s">
        <v>10</v>
      </c>
      <c r="E1182" s="1">
        <v>2019</v>
      </c>
      <c r="F1182" s="1">
        <v>1217</v>
      </c>
      <c r="G1182" s="1">
        <v>1830</v>
      </c>
      <c r="H1182" s="1">
        <v>1474</v>
      </c>
    </row>
    <row r="1183" spans="1:8">
      <c r="A1183" s="1" t="s">
        <v>278</v>
      </c>
      <c r="B1183" s="1" t="s">
        <v>204</v>
      </c>
      <c r="C1183" s="1" t="s">
        <v>213</v>
      </c>
      <c r="D1183" s="1" t="s">
        <v>9</v>
      </c>
      <c r="E1183" s="1">
        <v>2019</v>
      </c>
      <c r="F1183" s="1">
        <v>1087</v>
      </c>
      <c r="G1183" s="1">
        <v>1643</v>
      </c>
      <c r="H1183" s="1">
        <v>1317</v>
      </c>
    </row>
    <row r="1184" spans="1:8">
      <c r="A1184" s="1" t="s">
        <v>278</v>
      </c>
      <c r="B1184" s="1" t="s">
        <v>203</v>
      </c>
      <c r="C1184" s="1" t="s">
        <v>213</v>
      </c>
      <c r="D1184" s="1" t="s">
        <v>18</v>
      </c>
      <c r="E1184" s="1">
        <v>2019</v>
      </c>
      <c r="F1184" s="1">
        <v>1230</v>
      </c>
      <c r="G1184" s="1">
        <v>4329</v>
      </c>
      <c r="H1184" s="1">
        <v>1493</v>
      </c>
    </row>
    <row r="1185" spans="1:8">
      <c r="A1185" s="1" t="s">
        <v>278</v>
      </c>
      <c r="B1185" s="1" t="s">
        <v>203</v>
      </c>
      <c r="C1185" s="1" t="s">
        <v>213</v>
      </c>
      <c r="D1185" s="1" t="s">
        <v>16</v>
      </c>
      <c r="E1185" s="1">
        <v>2019</v>
      </c>
      <c r="F1185" s="1">
        <v>1259</v>
      </c>
      <c r="G1185" s="1">
        <v>4398</v>
      </c>
      <c r="H1185" s="1">
        <v>1529</v>
      </c>
    </row>
    <row r="1186" spans="1:8">
      <c r="A1186" s="1" t="s">
        <v>278</v>
      </c>
      <c r="B1186" s="1" t="s">
        <v>203</v>
      </c>
      <c r="C1186" s="1" t="s">
        <v>213</v>
      </c>
      <c r="D1186" s="1" t="s">
        <v>14</v>
      </c>
      <c r="E1186" s="1">
        <v>2019</v>
      </c>
      <c r="F1186" s="1">
        <v>1206</v>
      </c>
      <c r="G1186" s="1">
        <v>4252</v>
      </c>
      <c r="H1186" s="1">
        <v>1464</v>
      </c>
    </row>
    <row r="1187" spans="1:8">
      <c r="A1187" s="1" t="s">
        <v>278</v>
      </c>
      <c r="B1187" s="1" t="s">
        <v>203</v>
      </c>
      <c r="C1187" s="1" t="s">
        <v>213</v>
      </c>
      <c r="D1187" s="1" t="s">
        <v>13</v>
      </c>
      <c r="E1187" s="1">
        <v>2019</v>
      </c>
      <c r="F1187" s="1">
        <v>1064</v>
      </c>
      <c r="G1187" s="1">
        <v>3720</v>
      </c>
      <c r="H1187" s="1">
        <v>1292</v>
      </c>
    </row>
    <row r="1188" spans="1:8">
      <c r="A1188" s="1" t="s">
        <v>278</v>
      </c>
      <c r="B1188" s="1" t="s">
        <v>203</v>
      </c>
      <c r="C1188" s="1" t="s">
        <v>213</v>
      </c>
      <c r="D1188" s="1" t="s">
        <v>11</v>
      </c>
      <c r="E1188" s="1">
        <v>2019</v>
      </c>
      <c r="F1188" s="1">
        <v>934</v>
      </c>
      <c r="G1188" s="1">
        <v>3243</v>
      </c>
      <c r="H1188" s="1">
        <v>1134</v>
      </c>
    </row>
    <row r="1189" spans="1:8">
      <c r="A1189" s="1" t="s">
        <v>278</v>
      </c>
      <c r="B1189" s="1" t="s">
        <v>203</v>
      </c>
      <c r="C1189" s="1" t="s">
        <v>213</v>
      </c>
      <c r="D1189" s="1" t="s">
        <v>10</v>
      </c>
      <c r="E1189" s="1">
        <v>2019</v>
      </c>
      <c r="F1189" s="1">
        <v>1062</v>
      </c>
      <c r="G1189" s="1">
        <v>3720</v>
      </c>
      <c r="H1189" s="1">
        <v>1289</v>
      </c>
    </row>
    <row r="1190" spans="1:8">
      <c r="A1190" s="1" t="s">
        <v>278</v>
      </c>
      <c r="B1190" s="1" t="s">
        <v>203</v>
      </c>
      <c r="C1190" s="1" t="s">
        <v>213</v>
      </c>
      <c r="D1190" s="1" t="s">
        <v>9</v>
      </c>
      <c r="E1190" s="1">
        <v>2019</v>
      </c>
      <c r="F1190" s="1">
        <v>1004</v>
      </c>
      <c r="G1190" s="1">
        <v>3492</v>
      </c>
      <c r="H1190" s="1">
        <v>1219</v>
      </c>
    </row>
    <row r="1191" spans="1:8">
      <c r="A1191" s="1" t="s">
        <v>278</v>
      </c>
      <c r="B1191" s="1" t="s">
        <v>203</v>
      </c>
      <c r="C1191" s="1" t="s">
        <v>213</v>
      </c>
      <c r="D1191" s="1" t="s">
        <v>8</v>
      </c>
      <c r="E1191" s="1">
        <v>2019</v>
      </c>
      <c r="F1191" s="1">
        <v>912</v>
      </c>
      <c r="G1191" s="1">
        <v>3180</v>
      </c>
      <c r="H1191" s="1">
        <v>1108</v>
      </c>
    </row>
    <row r="1192" spans="1:8">
      <c r="A1192" s="1" t="s">
        <v>278</v>
      </c>
      <c r="B1192" s="1" t="s">
        <v>203</v>
      </c>
      <c r="C1192" s="1" t="s">
        <v>213</v>
      </c>
      <c r="D1192" s="1" t="s">
        <v>7</v>
      </c>
      <c r="E1192" s="1">
        <v>2019</v>
      </c>
      <c r="F1192" s="1">
        <v>792</v>
      </c>
      <c r="G1192" s="1">
        <v>2790</v>
      </c>
      <c r="H1192" s="1">
        <v>961</v>
      </c>
    </row>
    <row r="1193" spans="1:8">
      <c r="A1193" s="1" t="s">
        <v>278</v>
      </c>
      <c r="B1193" s="1" t="s">
        <v>203</v>
      </c>
      <c r="C1193" s="1" t="s">
        <v>213</v>
      </c>
      <c r="D1193" s="1" t="s">
        <v>6</v>
      </c>
      <c r="E1193" s="1">
        <v>2019</v>
      </c>
      <c r="F1193" s="1">
        <v>707</v>
      </c>
      <c r="G1193" s="1">
        <v>2489</v>
      </c>
      <c r="H1193" s="1">
        <v>858</v>
      </c>
    </row>
    <row r="1194" spans="1:8">
      <c r="A1194" s="1" t="s">
        <v>278</v>
      </c>
      <c r="B1194" s="1" t="s">
        <v>205</v>
      </c>
      <c r="C1194" s="1" t="s">
        <v>213</v>
      </c>
      <c r="D1194" s="1" t="s">
        <v>18</v>
      </c>
      <c r="E1194" s="1">
        <v>2019</v>
      </c>
      <c r="F1194" s="1">
        <v>1030</v>
      </c>
      <c r="G1194" s="1">
        <v>4182</v>
      </c>
      <c r="H1194" s="1">
        <v>1473</v>
      </c>
    </row>
    <row r="1195" spans="1:8">
      <c r="A1195" s="1" t="s">
        <v>278</v>
      </c>
      <c r="B1195" s="1" t="s">
        <v>205</v>
      </c>
      <c r="C1195" s="1" t="s">
        <v>213</v>
      </c>
      <c r="D1195" s="1" t="s">
        <v>16</v>
      </c>
      <c r="E1195" s="1">
        <v>2019</v>
      </c>
      <c r="F1195" s="1">
        <v>913</v>
      </c>
      <c r="G1195" s="1">
        <v>3713</v>
      </c>
      <c r="H1195" s="1">
        <v>1306</v>
      </c>
    </row>
    <row r="1196" spans="1:8">
      <c r="A1196" s="1" t="s">
        <v>278</v>
      </c>
      <c r="B1196" s="1" t="s">
        <v>205</v>
      </c>
      <c r="C1196" s="1" t="s">
        <v>213</v>
      </c>
      <c r="D1196" s="1" t="s">
        <v>14</v>
      </c>
      <c r="E1196" s="1">
        <v>2019</v>
      </c>
      <c r="F1196" s="1">
        <v>1070</v>
      </c>
      <c r="G1196" s="1">
        <v>4410</v>
      </c>
      <c r="H1196" s="1">
        <v>1531</v>
      </c>
    </row>
    <row r="1197" spans="1:8">
      <c r="A1197" s="1" t="s">
        <v>278</v>
      </c>
      <c r="B1197" s="1" t="s">
        <v>205</v>
      </c>
      <c r="C1197" s="1" t="s">
        <v>213</v>
      </c>
      <c r="D1197" s="1" t="s">
        <v>13</v>
      </c>
      <c r="E1197" s="1">
        <v>2019</v>
      </c>
      <c r="F1197" s="1">
        <v>934</v>
      </c>
      <c r="G1197" s="1">
        <v>3813</v>
      </c>
      <c r="H1197" s="1">
        <v>1336</v>
      </c>
    </row>
    <row r="1198" spans="1:8">
      <c r="A1198" s="1" t="s">
        <v>278</v>
      </c>
      <c r="B1198" s="1" t="s">
        <v>205</v>
      </c>
      <c r="C1198" s="1" t="s">
        <v>213</v>
      </c>
      <c r="D1198" s="1" t="s">
        <v>11</v>
      </c>
      <c r="E1198" s="1">
        <v>2019</v>
      </c>
      <c r="F1198" s="1">
        <v>945</v>
      </c>
      <c r="G1198" s="1">
        <v>3897</v>
      </c>
      <c r="H1198" s="1">
        <v>1352</v>
      </c>
    </row>
    <row r="1199" spans="1:8">
      <c r="A1199" s="1" t="s">
        <v>278</v>
      </c>
      <c r="B1199" s="1" t="s">
        <v>205</v>
      </c>
      <c r="C1199" s="1" t="s">
        <v>213</v>
      </c>
      <c r="D1199" s="1" t="s">
        <v>10</v>
      </c>
      <c r="E1199" s="1">
        <v>2019</v>
      </c>
      <c r="F1199" s="1">
        <v>987</v>
      </c>
      <c r="G1199" s="1">
        <v>4009</v>
      </c>
      <c r="H1199" s="1">
        <v>1412</v>
      </c>
    </row>
    <row r="1200" spans="1:8">
      <c r="A1200" s="1" t="s">
        <v>278</v>
      </c>
      <c r="B1200" s="1" t="s">
        <v>205</v>
      </c>
      <c r="C1200" s="1" t="s">
        <v>213</v>
      </c>
      <c r="D1200" s="1" t="s">
        <v>9</v>
      </c>
      <c r="E1200" s="1">
        <v>2019</v>
      </c>
      <c r="F1200" s="1">
        <v>879</v>
      </c>
      <c r="G1200" s="1">
        <v>3569</v>
      </c>
      <c r="H1200" s="1">
        <v>1257</v>
      </c>
    </row>
    <row r="1201" spans="1:8">
      <c r="A1201" s="1" t="s">
        <v>278</v>
      </c>
      <c r="B1201" s="1" t="s">
        <v>205</v>
      </c>
      <c r="C1201" s="1" t="s">
        <v>213</v>
      </c>
      <c r="D1201" s="1" t="s">
        <v>8</v>
      </c>
      <c r="E1201" s="1">
        <v>2019</v>
      </c>
      <c r="F1201" s="1">
        <v>742</v>
      </c>
      <c r="G1201" s="1">
        <v>3066</v>
      </c>
      <c r="H1201" s="1">
        <v>1062</v>
      </c>
    </row>
    <row r="1202" spans="1:8">
      <c r="A1202" s="1" t="s">
        <v>278</v>
      </c>
      <c r="B1202" s="1" t="s">
        <v>205</v>
      </c>
      <c r="C1202" s="1" t="s">
        <v>213</v>
      </c>
      <c r="D1202" s="1" t="s">
        <v>7</v>
      </c>
      <c r="E1202" s="1">
        <v>2019</v>
      </c>
      <c r="F1202" s="1">
        <v>825</v>
      </c>
      <c r="G1202" s="1">
        <v>3397</v>
      </c>
      <c r="H1202" s="1">
        <v>1180</v>
      </c>
    </row>
    <row r="1203" spans="1:8">
      <c r="A1203" s="1" t="s">
        <v>278</v>
      </c>
      <c r="B1203" s="1" t="s">
        <v>205</v>
      </c>
      <c r="C1203" s="1" t="s">
        <v>213</v>
      </c>
      <c r="D1203" s="1" t="s">
        <v>6</v>
      </c>
      <c r="E1203" s="1">
        <v>2019</v>
      </c>
      <c r="F1203" s="1">
        <v>867</v>
      </c>
      <c r="G1203" s="1">
        <v>3539</v>
      </c>
      <c r="H1203" s="1">
        <v>1240</v>
      </c>
    </row>
    <row r="1204" spans="1:8">
      <c r="A1204" s="1" t="s">
        <v>278</v>
      </c>
      <c r="B1204" s="1" t="s">
        <v>207</v>
      </c>
      <c r="C1204" s="1" t="s">
        <v>279</v>
      </c>
      <c r="D1204" s="1" t="s">
        <v>18</v>
      </c>
      <c r="E1204" s="1">
        <v>2019</v>
      </c>
      <c r="F1204" s="1">
        <v>565</v>
      </c>
      <c r="G1204" s="1">
        <v>397</v>
      </c>
      <c r="H1204" s="1">
        <v>329</v>
      </c>
    </row>
    <row r="1205" spans="1:8">
      <c r="A1205" s="1" t="s">
        <v>278</v>
      </c>
      <c r="B1205" s="1" t="s">
        <v>207</v>
      </c>
      <c r="C1205" s="1" t="s">
        <v>279</v>
      </c>
      <c r="D1205" s="1" t="s">
        <v>16</v>
      </c>
      <c r="E1205" s="1">
        <v>2019</v>
      </c>
      <c r="F1205" s="1">
        <v>565</v>
      </c>
      <c r="G1205" s="1">
        <v>393</v>
      </c>
      <c r="H1205" s="1">
        <v>329</v>
      </c>
    </row>
    <row r="1206" spans="1:8">
      <c r="A1206" s="1" t="s">
        <v>278</v>
      </c>
      <c r="B1206" s="1" t="s">
        <v>207</v>
      </c>
      <c r="C1206" s="1" t="s">
        <v>279</v>
      </c>
      <c r="D1206" s="1" t="s">
        <v>14</v>
      </c>
      <c r="E1206" s="1">
        <v>2019</v>
      </c>
      <c r="F1206" s="1">
        <v>576</v>
      </c>
      <c r="G1206" s="1">
        <v>402</v>
      </c>
      <c r="H1206" s="1">
        <v>335</v>
      </c>
    </row>
    <row r="1207" spans="1:8">
      <c r="A1207" s="1" t="s">
        <v>278</v>
      </c>
      <c r="B1207" s="1" t="s">
        <v>207</v>
      </c>
      <c r="C1207" s="1" t="s">
        <v>279</v>
      </c>
      <c r="D1207" s="1" t="s">
        <v>13</v>
      </c>
      <c r="E1207" s="1">
        <v>2019</v>
      </c>
      <c r="F1207" s="1">
        <v>618</v>
      </c>
      <c r="G1207" s="1">
        <v>432</v>
      </c>
      <c r="H1207" s="1">
        <v>360</v>
      </c>
    </row>
    <row r="1208" spans="1:8">
      <c r="A1208" s="1" t="s">
        <v>278</v>
      </c>
      <c r="B1208" s="1" t="s">
        <v>207</v>
      </c>
      <c r="C1208" s="1" t="s">
        <v>279</v>
      </c>
      <c r="D1208" s="1" t="s">
        <v>11</v>
      </c>
      <c r="E1208" s="1">
        <v>2019</v>
      </c>
      <c r="F1208" s="1">
        <v>444</v>
      </c>
      <c r="G1208" s="1">
        <v>308</v>
      </c>
      <c r="H1208" s="1">
        <v>258</v>
      </c>
    </row>
    <row r="1209" spans="1:8">
      <c r="A1209" s="1" t="s">
        <v>278</v>
      </c>
      <c r="B1209" s="1" t="s">
        <v>207</v>
      </c>
      <c r="C1209" s="1" t="s">
        <v>279</v>
      </c>
      <c r="D1209" s="1" t="s">
        <v>10</v>
      </c>
      <c r="E1209" s="1">
        <v>2019</v>
      </c>
      <c r="F1209" s="1">
        <v>537</v>
      </c>
      <c r="G1209" s="1">
        <v>325</v>
      </c>
      <c r="H1209" s="1">
        <v>312</v>
      </c>
    </row>
    <row r="1210" spans="1:8">
      <c r="A1210" s="1" t="s">
        <v>278</v>
      </c>
      <c r="B1210" s="1" t="s">
        <v>207</v>
      </c>
      <c r="C1210" s="1" t="s">
        <v>279</v>
      </c>
      <c r="D1210" s="1" t="s">
        <v>9</v>
      </c>
      <c r="E1210" s="1">
        <v>2019</v>
      </c>
      <c r="F1210" s="1">
        <v>552</v>
      </c>
      <c r="G1210" s="1">
        <v>329</v>
      </c>
      <c r="H1210" s="1">
        <v>321</v>
      </c>
    </row>
    <row r="1211" spans="1:8">
      <c r="A1211" s="1" t="s">
        <v>278</v>
      </c>
      <c r="B1211" s="1" t="s">
        <v>207</v>
      </c>
      <c r="C1211" s="1" t="s">
        <v>279</v>
      </c>
      <c r="D1211" s="1" t="s">
        <v>8</v>
      </c>
      <c r="E1211" s="1">
        <v>2019</v>
      </c>
      <c r="F1211" s="1">
        <v>405</v>
      </c>
      <c r="G1211" s="1">
        <v>243</v>
      </c>
      <c r="H1211" s="1">
        <v>236</v>
      </c>
    </row>
    <row r="1212" spans="1:8">
      <c r="A1212" s="1" t="s">
        <v>278</v>
      </c>
      <c r="B1212" s="1" t="s">
        <v>207</v>
      </c>
      <c r="C1212" s="1" t="s">
        <v>279</v>
      </c>
      <c r="D1212" s="1" t="s">
        <v>7</v>
      </c>
      <c r="E1212" s="1">
        <v>2019</v>
      </c>
      <c r="F1212" s="1">
        <v>423</v>
      </c>
      <c r="G1212" s="1">
        <v>252</v>
      </c>
      <c r="H1212" s="1">
        <v>246</v>
      </c>
    </row>
    <row r="1213" spans="1:8">
      <c r="A1213" s="1" t="s">
        <v>278</v>
      </c>
      <c r="B1213" s="1" t="s">
        <v>207</v>
      </c>
      <c r="C1213" s="1" t="s">
        <v>279</v>
      </c>
      <c r="D1213" s="1" t="s">
        <v>6</v>
      </c>
      <c r="E1213" s="1">
        <v>2019</v>
      </c>
      <c r="F1213" s="1">
        <v>503</v>
      </c>
      <c r="G1213" s="1">
        <v>302</v>
      </c>
      <c r="H1213" s="1">
        <v>293</v>
      </c>
    </row>
    <row r="1214" spans="1:8">
      <c r="A1214" s="1" t="s">
        <v>278</v>
      </c>
      <c r="B1214" s="1" t="s">
        <v>207</v>
      </c>
      <c r="C1214" s="1" t="s">
        <v>279</v>
      </c>
      <c r="D1214" s="1" t="s">
        <v>5</v>
      </c>
      <c r="E1214" s="1">
        <v>2019</v>
      </c>
      <c r="F1214" s="1">
        <v>411</v>
      </c>
      <c r="G1214" s="1">
        <v>248</v>
      </c>
      <c r="H1214" s="1">
        <v>239</v>
      </c>
    </row>
    <row r="1215" spans="1:8">
      <c r="A1215" s="1" t="s">
        <v>278</v>
      </c>
      <c r="B1215" s="1" t="s">
        <v>207</v>
      </c>
      <c r="C1215" s="1" t="s">
        <v>279</v>
      </c>
      <c r="D1215" s="1" t="s">
        <v>4</v>
      </c>
      <c r="E1215" s="1">
        <v>2019</v>
      </c>
      <c r="F1215" s="1">
        <v>440</v>
      </c>
      <c r="G1215" s="1">
        <v>264</v>
      </c>
      <c r="H1215" s="1">
        <v>256</v>
      </c>
    </row>
    <row r="1216" spans="1:8">
      <c r="A1216" s="1" t="s">
        <v>278</v>
      </c>
      <c r="B1216" s="1" t="s">
        <v>206</v>
      </c>
      <c r="C1216" s="1" t="s">
        <v>279</v>
      </c>
      <c r="D1216" s="1" t="s">
        <v>18</v>
      </c>
      <c r="E1216" s="1">
        <v>2019</v>
      </c>
      <c r="F1216" s="1">
        <v>437</v>
      </c>
      <c r="G1216" s="1">
        <v>350</v>
      </c>
      <c r="H1216" s="1">
        <v>263</v>
      </c>
    </row>
    <row r="1217" spans="1:8">
      <c r="A1217" s="1" t="s">
        <v>278</v>
      </c>
      <c r="B1217" s="1" t="s">
        <v>206</v>
      </c>
      <c r="C1217" s="1" t="s">
        <v>279</v>
      </c>
      <c r="D1217" s="1" t="s">
        <v>16</v>
      </c>
      <c r="E1217" s="1">
        <v>2019</v>
      </c>
      <c r="F1217" s="1">
        <v>418</v>
      </c>
      <c r="G1217" s="1">
        <v>332</v>
      </c>
      <c r="H1217" s="1">
        <v>251</v>
      </c>
    </row>
    <row r="1218" spans="1:8">
      <c r="A1218" s="1" t="s">
        <v>278</v>
      </c>
      <c r="B1218" s="1" t="s">
        <v>206</v>
      </c>
      <c r="C1218" s="1" t="s">
        <v>279</v>
      </c>
      <c r="D1218" s="1" t="s">
        <v>14</v>
      </c>
      <c r="E1218" s="1">
        <v>2019</v>
      </c>
      <c r="F1218" s="1">
        <v>345</v>
      </c>
      <c r="G1218" s="1">
        <v>278</v>
      </c>
      <c r="H1218" s="1">
        <v>208</v>
      </c>
    </row>
    <row r="1219" spans="1:8">
      <c r="A1219" s="1" t="s">
        <v>278</v>
      </c>
      <c r="B1219" s="1" t="s">
        <v>206</v>
      </c>
      <c r="C1219" s="1" t="s">
        <v>279</v>
      </c>
      <c r="D1219" s="1" t="s">
        <v>13</v>
      </c>
      <c r="E1219" s="1">
        <v>2019</v>
      </c>
      <c r="F1219" s="1">
        <v>378</v>
      </c>
      <c r="G1219" s="1">
        <v>302</v>
      </c>
      <c r="H1219" s="1">
        <v>227</v>
      </c>
    </row>
    <row r="1220" spans="1:8">
      <c r="A1220" s="1" t="s">
        <v>278</v>
      </c>
      <c r="B1220" s="1" t="s">
        <v>206</v>
      </c>
      <c r="C1220" s="1" t="s">
        <v>279</v>
      </c>
      <c r="D1220" s="1" t="s">
        <v>11</v>
      </c>
      <c r="E1220" s="1">
        <v>2019</v>
      </c>
      <c r="F1220" s="1">
        <v>375</v>
      </c>
      <c r="G1220" s="1">
        <v>299</v>
      </c>
      <c r="H1220" s="1">
        <v>226</v>
      </c>
    </row>
    <row r="1221" spans="1:8">
      <c r="A1221" s="1" t="s">
        <v>278</v>
      </c>
      <c r="B1221" s="1" t="s">
        <v>206</v>
      </c>
      <c r="C1221" s="1" t="s">
        <v>279</v>
      </c>
      <c r="D1221" s="1" t="s">
        <v>10</v>
      </c>
      <c r="E1221" s="1">
        <v>2019</v>
      </c>
      <c r="F1221" s="1">
        <v>464</v>
      </c>
      <c r="G1221" s="1">
        <v>325</v>
      </c>
      <c r="H1221" s="1">
        <v>279</v>
      </c>
    </row>
    <row r="1222" spans="1:8">
      <c r="A1222" s="1" t="s">
        <v>278</v>
      </c>
      <c r="B1222" s="1" t="s">
        <v>206</v>
      </c>
      <c r="C1222" s="1" t="s">
        <v>279</v>
      </c>
      <c r="D1222" s="1" t="s">
        <v>9</v>
      </c>
      <c r="E1222" s="1">
        <v>2019</v>
      </c>
      <c r="F1222" s="1">
        <v>418</v>
      </c>
      <c r="G1222" s="1">
        <v>292</v>
      </c>
      <c r="H1222" s="1">
        <v>252</v>
      </c>
    </row>
    <row r="1223" spans="1:8">
      <c r="A1223" s="1" t="s">
        <v>278</v>
      </c>
      <c r="B1223" s="1" t="s">
        <v>206</v>
      </c>
      <c r="C1223" s="1" t="s">
        <v>279</v>
      </c>
      <c r="D1223" s="1" t="s">
        <v>8</v>
      </c>
      <c r="E1223" s="1">
        <v>2019</v>
      </c>
      <c r="F1223" s="1">
        <v>413</v>
      </c>
      <c r="G1223" s="1">
        <v>291</v>
      </c>
      <c r="H1223" s="1">
        <v>248</v>
      </c>
    </row>
    <row r="1224" spans="1:8">
      <c r="A1224" s="1" t="s">
        <v>278</v>
      </c>
      <c r="B1224" s="1" t="s">
        <v>206</v>
      </c>
      <c r="C1224" s="1" t="s">
        <v>279</v>
      </c>
      <c r="D1224" s="1" t="s">
        <v>7</v>
      </c>
      <c r="E1224" s="1">
        <v>2019</v>
      </c>
      <c r="F1224" s="1">
        <v>454</v>
      </c>
      <c r="G1224" s="1">
        <v>318</v>
      </c>
      <c r="H1224" s="1">
        <v>273</v>
      </c>
    </row>
    <row r="1225" spans="1:8">
      <c r="A1225" s="1" t="s">
        <v>278</v>
      </c>
      <c r="B1225" s="1" t="s">
        <v>206</v>
      </c>
      <c r="C1225" s="1" t="s">
        <v>279</v>
      </c>
      <c r="D1225" s="1" t="s">
        <v>6</v>
      </c>
      <c r="E1225" s="1">
        <v>2019</v>
      </c>
      <c r="F1225" s="1">
        <v>428</v>
      </c>
      <c r="G1225" s="1">
        <v>302</v>
      </c>
      <c r="H1225" s="1">
        <v>258</v>
      </c>
    </row>
    <row r="1226" spans="1:8">
      <c r="A1226" s="1" t="s">
        <v>278</v>
      </c>
      <c r="B1226" s="1" t="s">
        <v>206</v>
      </c>
      <c r="C1226" s="1" t="s">
        <v>279</v>
      </c>
      <c r="D1226" s="1" t="s">
        <v>5</v>
      </c>
      <c r="E1226" s="1">
        <v>2019</v>
      </c>
      <c r="F1226" s="1">
        <v>438</v>
      </c>
      <c r="G1226" s="1">
        <v>305</v>
      </c>
      <c r="H1226" s="1">
        <v>264</v>
      </c>
    </row>
    <row r="1227" spans="1:8">
      <c r="A1227" s="1" t="s">
        <v>278</v>
      </c>
      <c r="B1227" s="1" t="s">
        <v>206</v>
      </c>
      <c r="C1227" s="1" t="s">
        <v>279</v>
      </c>
      <c r="D1227" s="1" t="s">
        <v>4</v>
      </c>
      <c r="E1227" s="1">
        <v>2019</v>
      </c>
      <c r="F1227" s="1">
        <v>347</v>
      </c>
      <c r="G1227" s="1">
        <v>242</v>
      </c>
      <c r="H1227" s="1">
        <v>209</v>
      </c>
    </row>
    <row r="1228" spans="1:8">
      <c r="A1228" s="1" t="s">
        <v>278</v>
      </c>
      <c r="B1228" s="1" t="s">
        <v>204</v>
      </c>
      <c r="C1228" s="1" t="s">
        <v>279</v>
      </c>
      <c r="D1228" s="1" t="s">
        <v>18</v>
      </c>
      <c r="E1228" s="1">
        <v>2019</v>
      </c>
      <c r="F1228" s="1">
        <v>397</v>
      </c>
      <c r="G1228" s="1">
        <v>594</v>
      </c>
      <c r="H1228" s="1">
        <v>481</v>
      </c>
    </row>
    <row r="1229" spans="1:8">
      <c r="A1229" s="1" t="s">
        <v>278</v>
      </c>
      <c r="B1229" s="1" t="s">
        <v>204</v>
      </c>
      <c r="C1229" s="1" t="s">
        <v>279</v>
      </c>
      <c r="D1229" s="1" t="s">
        <v>16</v>
      </c>
      <c r="E1229" s="1">
        <v>2019</v>
      </c>
      <c r="F1229" s="1">
        <v>288</v>
      </c>
      <c r="G1229" s="1">
        <v>429</v>
      </c>
      <c r="H1229" s="1">
        <v>350</v>
      </c>
    </row>
    <row r="1230" spans="1:8">
      <c r="A1230" s="1" t="s">
        <v>278</v>
      </c>
      <c r="B1230" s="1" t="s">
        <v>204</v>
      </c>
      <c r="C1230" s="1" t="s">
        <v>279</v>
      </c>
      <c r="D1230" s="1" t="s">
        <v>14</v>
      </c>
      <c r="E1230" s="1">
        <v>2019</v>
      </c>
      <c r="F1230" s="1">
        <v>253</v>
      </c>
      <c r="G1230" s="1">
        <v>383</v>
      </c>
      <c r="H1230" s="1">
        <v>306</v>
      </c>
    </row>
    <row r="1231" spans="1:8">
      <c r="A1231" s="1" t="s">
        <v>278</v>
      </c>
      <c r="B1231" s="1" t="s">
        <v>204</v>
      </c>
      <c r="C1231" s="1" t="s">
        <v>279</v>
      </c>
      <c r="D1231" s="1" t="s">
        <v>13</v>
      </c>
      <c r="E1231" s="1">
        <v>2019</v>
      </c>
      <c r="F1231" s="1">
        <v>254</v>
      </c>
      <c r="G1231" s="1">
        <v>380</v>
      </c>
      <c r="H1231" s="1">
        <v>307</v>
      </c>
    </row>
    <row r="1232" spans="1:8">
      <c r="A1232" s="1" t="s">
        <v>278</v>
      </c>
      <c r="B1232" s="1" t="s">
        <v>204</v>
      </c>
      <c r="C1232" s="1" t="s">
        <v>279</v>
      </c>
      <c r="D1232" s="1" t="s">
        <v>11</v>
      </c>
      <c r="E1232" s="1">
        <v>2019</v>
      </c>
      <c r="F1232" s="1">
        <v>271</v>
      </c>
      <c r="G1232" s="1">
        <v>405</v>
      </c>
      <c r="H1232" s="1">
        <v>328</v>
      </c>
    </row>
    <row r="1233" spans="1:8">
      <c r="A1233" s="1" t="s">
        <v>278</v>
      </c>
      <c r="B1233" s="1" t="s">
        <v>204</v>
      </c>
      <c r="C1233" s="1" t="s">
        <v>279</v>
      </c>
      <c r="D1233" s="1" t="s">
        <v>10</v>
      </c>
      <c r="E1233" s="1">
        <v>2019</v>
      </c>
      <c r="F1233" s="1">
        <v>217</v>
      </c>
      <c r="G1233" s="1">
        <v>323</v>
      </c>
      <c r="H1233" s="1">
        <v>262</v>
      </c>
    </row>
    <row r="1234" spans="1:8">
      <c r="A1234" s="1" t="s">
        <v>278</v>
      </c>
      <c r="B1234" s="1" t="s">
        <v>204</v>
      </c>
      <c r="C1234" s="1" t="s">
        <v>279</v>
      </c>
      <c r="D1234" s="1" t="s">
        <v>9</v>
      </c>
      <c r="E1234" s="1">
        <v>2019</v>
      </c>
      <c r="F1234" s="1">
        <v>200</v>
      </c>
      <c r="G1234" s="1">
        <v>298</v>
      </c>
      <c r="H1234" s="1">
        <v>242</v>
      </c>
    </row>
    <row r="1235" spans="1:8">
      <c r="A1235" s="1" t="s">
        <v>278</v>
      </c>
      <c r="B1235" s="1" t="s">
        <v>203</v>
      </c>
      <c r="C1235" s="1" t="s">
        <v>279</v>
      </c>
      <c r="D1235" s="1" t="s">
        <v>18</v>
      </c>
      <c r="E1235" s="1">
        <v>2019</v>
      </c>
      <c r="F1235" s="1">
        <v>250</v>
      </c>
      <c r="G1235" s="1">
        <v>882</v>
      </c>
      <c r="H1235" s="1">
        <v>304</v>
      </c>
    </row>
    <row r="1236" spans="1:8">
      <c r="A1236" s="1" t="s">
        <v>278</v>
      </c>
      <c r="B1236" s="1" t="s">
        <v>203</v>
      </c>
      <c r="C1236" s="1" t="s">
        <v>279</v>
      </c>
      <c r="D1236" s="1" t="s">
        <v>16</v>
      </c>
      <c r="E1236" s="1">
        <v>2019</v>
      </c>
      <c r="F1236" s="1">
        <v>262</v>
      </c>
      <c r="G1236" s="1">
        <v>907</v>
      </c>
      <c r="H1236" s="1">
        <v>318</v>
      </c>
    </row>
    <row r="1237" spans="1:8">
      <c r="A1237" s="1" t="s">
        <v>278</v>
      </c>
      <c r="B1237" s="1" t="s">
        <v>203</v>
      </c>
      <c r="C1237" s="1" t="s">
        <v>279</v>
      </c>
      <c r="D1237" s="1" t="s">
        <v>14</v>
      </c>
      <c r="E1237" s="1">
        <v>2019</v>
      </c>
      <c r="F1237" s="1">
        <v>230</v>
      </c>
      <c r="G1237" s="1">
        <v>809</v>
      </c>
      <c r="H1237" s="1">
        <v>279</v>
      </c>
    </row>
    <row r="1238" spans="1:8">
      <c r="A1238" s="1" t="s">
        <v>278</v>
      </c>
      <c r="B1238" s="1" t="s">
        <v>203</v>
      </c>
      <c r="C1238" s="1" t="s">
        <v>279</v>
      </c>
      <c r="D1238" s="1" t="s">
        <v>13</v>
      </c>
      <c r="E1238" s="1">
        <v>2019</v>
      </c>
      <c r="F1238" s="1">
        <v>220</v>
      </c>
      <c r="G1238" s="1">
        <v>774</v>
      </c>
      <c r="H1238" s="1">
        <v>267</v>
      </c>
    </row>
    <row r="1239" spans="1:8">
      <c r="A1239" s="1" t="s">
        <v>278</v>
      </c>
      <c r="B1239" s="1" t="s">
        <v>203</v>
      </c>
      <c r="C1239" s="1" t="s">
        <v>279</v>
      </c>
      <c r="D1239" s="1" t="s">
        <v>11</v>
      </c>
      <c r="E1239" s="1">
        <v>2019</v>
      </c>
      <c r="F1239" s="1">
        <v>211</v>
      </c>
      <c r="G1239" s="1">
        <v>743</v>
      </c>
      <c r="H1239" s="1">
        <v>256</v>
      </c>
    </row>
    <row r="1240" spans="1:8">
      <c r="A1240" s="1" t="s">
        <v>278</v>
      </c>
      <c r="B1240" s="1" t="s">
        <v>203</v>
      </c>
      <c r="C1240" s="1" t="s">
        <v>279</v>
      </c>
      <c r="D1240" s="1" t="s">
        <v>10</v>
      </c>
      <c r="E1240" s="1">
        <v>2019</v>
      </c>
      <c r="F1240" s="1">
        <v>191</v>
      </c>
      <c r="G1240" s="1">
        <v>664</v>
      </c>
      <c r="H1240" s="1">
        <v>232</v>
      </c>
    </row>
    <row r="1241" spans="1:8">
      <c r="A1241" s="1" t="s">
        <v>278</v>
      </c>
      <c r="B1241" s="1" t="s">
        <v>203</v>
      </c>
      <c r="C1241" s="1" t="s">
        <v>279</v>
      </c>
      <c r="D1241" s="1" t="s">
        <v>9</v>
      </c>
      <c r="E1241" s="1">
        <v>2019</v>
      </c>
      <c r="F1241" s="1">
        <v>237</v>
      </c>
      <c r="G1241" s="1">
        <v>823</v>
      </c>
      <c r="H1241" s="1">
        <v>288</v>
      </c>
    </row>
    <row r="1242" spans="1:8">
      <c r="A1242" s="1" t="s">
        <v>278</v>
      </c>
      <c r="B1242" s="1" t="s">
        <v>203</v>
      </c>
      <c r="C1242" s="1" t="s">
        <v>279</v>
      </c>
      <c r="D1242" s="1" t="s">
        <v>8</v>
      </c>
      <c r="E1242" s="1">
        <v>2019</v>
      </c>
      <c r="F1242" s="1">
        <v>176</v>
      </c>
      <c r="G1242" s="1">
        <v>611</v>
      </c>
      <c r="H1242" s="1">
        <v>214</v>
      </c>
    </row>
    <row r="1243" spans="1:8">
      <c r="A1243" s="1" t="s">
        <v>278</v>
      </c>
      <c r="B1243" s="1" t="s">
        <v>203</v>
      </c>
      <c r="C1243" s="1" t="s">
        <v>279</v>
      </c>
      <c r="D1243" s="1" t="s">
        <v>7</v>
      </c>
      <c r="E1243" s="1">
        <v>2019</v>
      </c>
      <c r="F1243" s="1">
        <v>161</v>
      </c>
      <c r="G1243" s="1">
        <v>566</v>
      </c>
      <c r="H1243" s="1">
        <v>195</v>
      </c>
    </row>
    <row r="1244" spans="1:8">
      <c r="A1244" s="1" t="s">
        <v>278</v>
      </c>
      <c r="B1244" s="1" t="s">
        <v>203</v>
      </c>
      <c r="C1244" s="1" t="s">
        <v>279</v>
      </c>
      <c r="D1244" s="1" t="s">
        <v>6</v>
      </c>
      <c r="E1244" s="1">
        <v>2019</v>
      </c>
      <c r="F1244" s="1">
        <v>148</v>
      </c>
      <c r="G1244" s="1">
        <v>515</v>
      </c>
      <c r="H1244" s="1">
        <v>179</v>
      </c>
    </row>
    <row r="1245" spans="1:8">
      <c r="A1245" s="1" t="s">
        <v>278</v>
      </c>
      <c r="B1245" s="1" t="s">
        <v>205</v>
      </c>
      <c r="C1245" s="1" t="s">
        <v>279</v>
      </c>
      <c r="D1245" s="1" t="s">
        <v>18</v>
      </c>
      <c r="E1245" s="1">
        <v>2019</v>
      </c>
      <c r="F1245" s="1">
        <v>217</v>
      </c>
      <c r="G1245" s="1">
        <v>893</v>
      </c>
      <c r="H1245" s="1">
        <v>310</v>
      </c>
    </row>
    <row r="1246" spans="1:8">
      <c r="A1246" s="1" t="s">
        <v>278</v>
      </c>
      <c r="B1246" s="1" t="s">
        <v>205</v>
      </c>
      <c r="C1246" s="1" t="s">
        <v>279</v>
      </c>
      <c r="D1246" s="1" t="s">
        <v>16</v>
      </c>
      <c r="E1246" s="1">
        <v>2019</v>
      </c>
      <c r="F1246" s="1">
        <v>190</v>
      </c>
      <c r="G1246" s="1">
        <v>778</v>
      </c>
      <c r="H1246" s="1">
        <v>272</v>
      </c>
    </row>
    <row r="1247" spans="1:8">
      <c r="A1247" s="1" t="s">
        <v>278</v>
      </c>
      <c r="B1247" s="1" t="s">
        <v>205</v>
      </c>
      <c r="C1247" s="1" t="s">
        <v>279</v>
      </c>
      <c r="D1247" s="1" t="s">
        <v>14</v>
      </c>
      <c r="E1247" s="1">
        <v>2019</v>
      </c>
      <c r="F1247" s="1">
        <v>215</v>
      </c>
      <c r="G1247" s="1">
        <v>878</v>
      </c>
      <c r="H1247" s="1">
        <v>308</v>
      </c>
    </row>
    <row r="1248" spans="1:8">
      <c r="A1248" s="1" t="s">
        <v>278</v>
      </c>
      <c r="B1248" s="1" t="s">
        <v>205</v>
      </c>
      <c r="C1248" s="1" t="s">
        <v>279</v>
      </c>
      <c r="D1248" s="1" t="s">
        <v>13</v>
      </c>
      <c r="E1248" s="1">
        <v>2019</v>
      </c>
      <c r="F1248" s="1">
        <v>168</v>
      </c>
      <c r="G1248" s="1">
        <v>689</v>
      </c>
      <c r="H1248" s="1">
        <v>240</v>
      </c>
    </row>
    <row r="1249" spans="1:8">
      <c r="A1249" s="1" t="s">
        <v>278</v>
      </c>
      <c r="B1249" s="1" t="s">
        <v>205</v>
      </c>
      <c r="C1249" s="1" t="s">
        <v>279</v>
      </c>
      <c r="D1249" s="1" t="s">
        <v>11</v>
      </c>
      <c r="E1249" s="1">
        <v>2019</v>
      </c>
      <c r="F1249" s="1">
        <v>185</v>
      </c>
      <c r="G1249" s="1">
        <v>754</v>
      </c>
      <c r="H1249" s="1">
        <v>265</v>
      </c>
    </row>
    <row r="1250" spans="1:8">
      <c r="A1250" s="1" t="s">
        <v>278</v>
      </c>
      <c r="B1250" s="1" t="s">
        <v>205</v>
      </c>
      <c r="C1250" s="1" t="s">
        <v>279</v>
      </c>
      <c r="D1250" s="1" t="s">
        <v>10</v>
      </c>
      <c r="E1250" s="1">
        <v>2019</v>
      </c>
      <c r="F1250" s="1">
        <v>176</v>
      </c>
      <c r="G1250" s="1">
        <v>727</v>
      </c>
      <c r="H1250" s="1">
        <v>252</v>
      </c>
    </row>
    <row r="1251" spans="1:8">
      <c r="A1251" s="1" t="s">
        <v>278</v>
      </c>
      <c r="B1251" s="1" t="s">
        <v>205</v>
      </c>
      <c r="C1251" s="1" t="s">
        <v>279</v>
      </c>
      <c r="D1251" s="1" t="s">
        <v>9</v>
      </c>
      <c r="E1251" s="1">
        <v>2019</v>
      </c>
      <c r="F1251" s="1">
        <v>189</v>
      </c>
      <c r="G1251" s="1">
        <v>770</v>
      </c>
      <c r="H1251" s="1">
        <v>270</v>
      </c>
    </row>
    <row r="1252" spans="1:8">
      <c r="A1252" s="1" t="s">
        <v>278</v>
      </c>
      <c r="B1252" s="1" t="s">
        <v>205</v>
      </c>
      <c r="C1252" s="1" t="s">
        <v>279</v>
      </c>
      <c r="D1252" s="1" t="s">
        <v>8</v>
      </c>
      <c r="E1252" s="1">
        <v>2019</v>
      </c>
      <c r="F1252" s="1">
        <v>156</v>
      </c>
      <c r="G1252" s="1">
        <v>634</v>
      </c>
      <c r="H1252" s="1">
        <v>223</v>
      </c>
    </row>
    <row r="1253" spans="1:8">
      <c r="A1253" s="1" t="s">
        <v>278</v>
      </c>
      <c r="B1253" s="1" t="s">
        <v>205</v>
      </c>
      <c r="C1253" s="1" t="s">
        <v>279</v>
      </c>
      <c r="D1253" s="1" t="s">
        <v>7</v>
      </c>
      <c r="E1253" s="1">
        <v>2019</v>
      </c>
      <c r="F1253" s="1">
        <v>175</v>
      </c>
      <c r="G1253" s="1">
        <v>712</v>
      </c>
      <c r="H1253" s="1">
        <v>250</v>
      </c>
    </row>
    <row r="1254" spans="1:8">
      <c r="A1254" s="1" t="s">
        <v>278</v>
      </c>
      <c r="B1254" s="1" t="s">
        <v>205</v>
      </c>
      <c r="C1254" s="1" t="s">
        <v>279</v>
      </c>
      <c r="D1254" s="1" t="s">
        <v>6</v>
      </c>
      <c r="E1254" s="1">
        <v>2019</v>
      </c>
      <c r="F1254" s="1">
        <v>170</v>
      </c>
      <c r="G1254" s="1">
        <v>694</v>
      </c>
      <c r="H1254" s="1">
        <v>243</v>
      </c>
    </row>
    <row r="1255" spans="1:8">
      <c r="A1255" s="1" t="s">
        <v>278</v>
      </c>
      <c r="B1255" s="1" t="s">
        <v>207</v>
      </c>
      <c r="C1255" s="1" t="s">
        <v>212</v>
      </c>
      <c r="D1255" s="1" t="s">
        <v>18</v>
      </c>
      <c r="E1255" s="1">
        <v>2019</v>
      </c>
      <c r="F1255" s="1">
        <v>994</v>
      </c>
      <c r="G1255" s="1">
        <v>696</v>
      </c>
      <c r="H1255" s="1">
        <v>578</v>
      </c>
    </row>
    <row r="1256" spans="1:8">
      <c r="A1256" s="1" t="s">
        <v>278</v>
      </c>
      <c r="B1256" s="1" t="s">
        <v>207</v>
      </c>
      <c r="C1256" s="1" t="s">
        <v>212</v>
      </c>
      <c r="D1256" s="1" t="s">
        <v>16</v>
      </c>
      <c r="E1256" s="1">
        <v>2019</v>
      </c>
      <c r="F1256" s="1">
        <v>1003</v>
      </c>
      <c r="G1256" s="1">
        <v>701</v>
      </c>
      <c r="H1256" s="1">
        <v>584</v>
      </c>
    </row>
    <row r="1257" spans="1:8">
      <c r="A1257" s="1" t="s">
        <v>278</v>
      </c>
      <c r="B1257" s="1" t="s">
        <v>207</v>
      </c>
      <c r="C1257" s="1" t="s">
        <v>212</v>
      </c>
      <c r="D1257" s="1" t="s">
        <v>14</v>
      </c>
      <c r="E1257" s="1">
        <v>2019</v>
      </c>
      <c r="F1257" s="1">
        <v>902</v>
      </c>
      <c r="G1257" s="1">
        <v>628</v>
      </c>
      <c r="H1257" s="1">
        <v>525</v>
      </c>
    </row>
    <row r="1258" spans="1:8">
      <c r="A1258" s="1" t="s">
        <v>278</v>
      </c>
      <c r="B1258" s="1" t="s">
        <v>207</v>
      </c>
      <c r="C1258" s="1" t="s">
        <v>212</v>
      </c>
      <c r="D1258" s="1" t="s">
        <v>13</v>
      </c>
      <c r="E1258" s="1">
        <v>2019</v>
      </c>
      <c r="F1258" s="1">
        <v>864</v>
      </c>
      <c r="G1258" s="1">
        <v>604</v>
      </c>
      <c r="H1258" s="1">
        <v>503</v>
      </c>
    </row>
    <row r="1259" spans="1:8">
      <c r="A1259" s="1" t="s">
        <v>278</v>
      </c>
      <c r="B1259" s="1" t="s">
        <v>207</v>
      </c>
      <c r="C1259" s="1" t="s">
        <v>212</v>
      </c>
      <c r="D1259" s="1" t="s">
        <v>11</v>
      </c>
      <c r="E1259" s="1">
        <v>2019</v>
      </c>
      <c r="F1259" s="1">
        <v>686</v>
      </c>
      <c r="G1259" s="1">
        <v>478</v>
      </c>
      <c r="H1259" s="1">
        <v>399</v>
      </c>
    </row>
    <row r="1260" spans="1:8">
      <c r="A1260" s="1" t="s">
        <v>278</v>
      </c>
      <c r="B1260" s="1" t="s">
        <v>207</v>
      </c>
      <c r="C1260" s="1" t="s">
        <v>212</v>
      </c>
      <c r="D1260" s="1" t="s">
        <v>10</v>
      </c>
      <c r="E1260" s="1">
        <v>2019</v>
      </c>
      <c r="F1260" s="1">
        <v>838</v>
      </c>
      <c r="G1260" s="1">
        <v>506</v>
      </c>
      <c r="H1260" s="1">
        <v>488</v>
      </c>
    </row>
    <row r="1261" spans="1:8">
      <c r="A1261" s="1" t="s">
        <v>278</v>
      </c>
      <c r="B1261" s="1" t="s">
        <v>207</v>
      </c>
      <c r="C1261" s="1" t="s">
        <v>212</v>
      </c>
      <c r="D1261" s="1" t="s">
        <v>9</v>
      </c>
      <c r="E1261" s="1">
        <v>2019</v>
      </c>
      <c r="F1261" s="1">
        <v>894</v>
      </c>
      <c r="G1261" s="1">
        <v>534</v>
      </c>
      <c r="H1261" s="1">
        <v>520</v>
      </c>
    </row>
    <row r="1262" spans="1:8">
      <c r="A1262" s="1" t="s">
        <v>278</v>
      </c>
      <c r="B1262" s="1" t="s">
        <v>207</v>
      </c>
      <c r="C1262" s="1" t="s">
        <v>212</v>
      </c>
      <c r="D1262" s="1" t="s">
        <v>8</v>
      </c>
      <c r="E1262" s="1">
        <v>2019</v>
      </c>
      <c r="F1262" s="1">
        <v>698</v>
      </c>
      <c r="G1262" s="1">
        <v>415</v>
      </c>
      <c r="H1262" s="1">
        <v>406</v>
      </c>
    </row>
    <row r="1263" spans="1:8">
      <c r="A1263" s="1" t="s">
        <v>278</v>
      </c>
      <c r="B1263" s="1" t="s">
        <v>207</v>
      </c>
      <c r="C1263" s="1" t="s">
        <v>212</v>
      </c>
      <c r="D1263" s="1" t="s">
        <v>7</v>
      </c>
      <c r="E1263" s="1">
        <v>2019</v>
      </c>
      <c r="F1263" s="1">
        <v>627</v>
      </c>
      <c r="G1263" s="1">
        <v>376</v>
      </c>
      <c r="H1263" s="1">
        <v>365</v>
      </c>
    </row>
    <row r="1264" spans="1:8">
      <c r="A1264" s="1" t="s">
        <v>278</v>
      </c>
      <c r="B1264" s="1" t="s">
        <v>207</v>
      </c>
      <c r="C1264" s="1" t="s">
        <v>212</v>
      </c>
      <c r="D1264" s="1" t="s">
        <v>6</v>
      </c>
      <c r="E1264" s="1">
        <v>2019</v>
      </c>
      <c r="F1264" s="1">
        <v>698</v>
      </c>
      <c r="G1264" s="1">
        <v>414</v>
      </c>
      <c r="H1264" s="1">
        <v>406</v>
      </c>
    </row>
    <row r="1265" spans="1:8">
      <c r="A1265" s="1" t="s">
        <v>278</v>
      </c>
      <c r="B1265" s="1" t="s">
        <v>207</v>
      </c>
      <c r="C1265" s="1" t="s">
        <v>212</v>
      </c>
      <c r="D1265" s="1" t="s">
        <v>5</v>
      </c>
      <c r="E1265" s="1">
        <v>2019</v>
      </c>
      <c r="F1265" s="1">
        <v>597</v>
      </c>
      <c r="G1265" s="1">
        <v>359</v>
      </c>
      <c r="H1265" s="1">
        <v>347</v>
      </c>
    </row>
    <row r="1266" spans="1:8">
      <c r="A1266" s="1" t="s">
        <v>278</v>
      </c>
      <c r="B1266" s="1" t="s">
        <v>207</v>
      </c>
      <c r="C1266" s="1" t="s">
        <v>212</v>
      </c>
      <c r="D1266" s="1" t="s">
        <v>4</v>
      </c>
      <c r="E1266" s="1">
        <v>2019</v>
      </c>
      <c r="F1266" s="1">
        <v>579</v>
      </c>
      <c r="G1266" s="1">
        <v>350</v>
      </c>
      <c r="H1266" s="1">
        <v>337</v>
      </c>
    </row>
    <row r="1267" spans="1:8">
      <c r="A1267" s="1" t="s">
        <v>278</v>
      </c>
      <c r="B1267" s="1" t="s">
        <v>206</v>
      </c>
      <c r="C1267" s="1" t="s">
        <v>212</v>
      </c>
      <c r="D1267" s="1" t="s">
        <v>18</v>
      </c>
      <c r="E1267" s="1">
        <v>2019</v>
      </c>
      <c r="F1267" s="1">
        <v>696</v>
      </c>
      <c r="G1267" s="1">
        <v>553</v>
      </c>
      <c r="H1267" s="1">
        <v>419</v>
      </c>
    </row>
    <row r="1268" spans="1:8">
      <c r="A1268" s="1" t="s">
        <v>278</v>
      </c>
      <c r="B1268" s="1" t="s">
        <v>206</v>
      </c>
      <c r="C1268" s="1" t="s">
        <v>212</v>
      </c>
      <c r="D1268" s="1" t="s">
        <v>16</v>
      </c>
      <c r="E1268" s="1">
        <v>2019</v>
      </c>
      <c r="F1268" s="1">
        <v>684</v>
      </c>
      <c r="G1268" s="1">
        <v>543</v>
      </c>
      <c r="H1268" s="1">
        <v>412</v>
      </c>
    </row>
    <row r="1269" spans="1:8">
      <c r="A1269" s="1" t="s">
        <v>278</v>
      </c>
      <c r="B1269" s="1" t="s">
        <v>206</v>
      </c>
      <c r="C1269" s="1" t="s">
        <v>212</v>
      </c>
      <c r="D1269" s="1" t="s">
        <v>14</v>
      </c>
      <c r="E1269" s="1">
        <v>2019</v>
      </c>
      <c r="F1269" s="1">
        <v>611</v>
      </c>
      <c r="G1269" s="1">
        <v>487</v>
      </c>
      <c r="H1269" s="1">
        <v>368</v>
      </c>
    </row>
    <row r="1270" spans="1:8">
      <c r="A1270" s="1" t="s">
        <v>278</v>
      </c>
      <c r="B1270" s="1" t="s">
        <v>206</v>
      </c>
      <c r="C1270" s="1" t="s">
        <v>212</v>
      </c>
      <c r="D1270" s="1" t="s">
        <v>13</v>
      </c>
      <c r="E1270" s="1">
        <v>2019</v>
      </c>
      <c r="F1270" s="1">
        <v>622</v>
      </c>
      <c r="G1270" s="1">
        <v>501</v>
      </c>
      <c r="H1270" s="1">
        <v>374</v>
      </c>
    </row>
    <row r="1271" spans="1:8">
      <c r="A1271" s="1" t="s">
        <v>278</v>
      </c>
      <c r="B1271" s="1" t="s">
        <v>206</v>
      </c>
      <c r="C1271" s="1" t="s">
        <v>212</v>
      </c>
      <c r="D1271" s="1" t="s">
        <v>11</v>
      </c>
      <c r="E1271" s="1">
        <v>2019</v>
      </c>
      <c r="F1271" s="1">
        <v>520</v>
      </c>
      <c r="G1271" s="1">
        <v>418</v>
      </c>
      <c r="H1271" s="1">
        <v>313</v>
      </c>
    </row>
    <row r="1272" spans="1:8">
      <c r="A1272" s="1" t="s">
        <v>278</v>
      </c>
      <c r="B1272" s="1" t="s">
        <v>206</v>
      </c>
      <c r="C1272" s="1" t="s">
        <v>212</v>
      </c>
      <c r="D1272" s="1" t="s">
        <v>10</v>
      </c>
      <c r="E1272" s="1">
        <v>2019</v>
      </c>
      <c r="F1272" s="1">
        <v>723</v>
      </c>
      <c r="G1272" s="1">
        <v>506</v>
      </c>
      <c r="H1272" s="1">
        <v>435</v>
      </c>
    </row>
    <row r="1273" spans="1:8">
      <c r="A1273" s="1" t="s">
        <v>278</v>
      </c>
      <c r="B1273" s="1" t="s">
        <v>206</v>
      </c>
      <c r="C1273" s="1" t="s">
        <v>212</v>
      </c>
      <c r="D1273" s="1" t="s">
        <v>9</v>
      </c>
      <c r="E1273" s="1">
        <v>2019</v>
      </c>
      <c r="F1273" s="1">
        <v>686</v>
      </c>
      <c r="G1273" s="1">
        <v>484</v>
      </c>
      <c r="H1273" s="1">
        <v>413</v>
      </c>
    </row>
    <row r="1274" spans="1:8">
      <c r="A1274" s="1" t="s">
        <v>278</v>
      </c>
      <c r="B1274" s="1" t="s">
        <v>206</v>
      </c>
      <c r="C1274" s="1" t="s">
        <v>212</v>
      </c>
      <c r="D1274" s="1" t="s">
        <v>8</v>
      </c>
      <c r="E1274" s="1">
        <v>2019</v>
      </c>
      <c r="F1274" s="1">
        <v>603</v>
      </c>
      <c r="G1274" s="1">
        <v>420</v>
      </c>
      <c r="H1274" s="1">
        <v>363</v>
      </c>
    </row>
    <row r="1275" spans="1:8">
      <c r="A1275" s="1" t="s">
        <v>278</v>
      </c>
      <c r="B1275" s="1" t="s">
        <v>206</v>
      </c>
      <c r="C1275" s="1" t="s">
        <v>212</v>
      </c>
      <c r="D1275" s="1" t="s">
        <v>7</v>
      </c>
      <c r="E1275" s="1">
        <v>2019</v>
      </c>
      <c r="F1275" s="1">
        <v>585</v>
      </c>
      <c r="G1275" s="1">
        <v>407</v>
      </c>
      <c r="H1275" s="1">
        <v>352</v>
      </c>
    </row>
    <row r="1276" spans="1:8">
      <c r="A1276" s="1" t="s">
        <v>278</v>
      </c>
      <c r="B1276" s="1" t="s">
        <v>206</v>
      </c>
      <c r="C1276" s="1" t="s">
        <v>212</v>
      </c>
      <c r="D1276" s="1" t="s">
        <v>6</v>
      </c>
      <c r="E1276" s="1">
        <v>2019</v>
      </c>
      <c r="F1276" s="1">
        <v>682</v>
      </c>
      <c r="G1276" s="1">
        <v>476</v>
      </c>
      <c r="H1276" s="1">
        <v>411</v>
      </c>
    </row>
    <row r="1277" spans="1:8">
      <c r="A1277" s="1" t="s">
        <v>278</v>
      </c>
      <c r="B1277" s="1" t="s">
        <v>206</v>
      </c>
      <c r="C1277" s="1" t="s">
        <v>212</v>
      </c>
      <c r="D1277" s="1" t="s">
        <v>5</v>
      </c>
      <c r="E1277" s="1">
        <v>2019</v>
      </c>
      <c r="F1277" s="1">
        <v>623</v>
      </c>
      <c r="G1277" s="1">
        <v>436</v>
      </c>
      <c r="H1277" s="1">
        <v>375</v>
      </c>
    </row>
    <row r="1278" spans="1:8">
      <c r="A1278" s="1" t="s">
        <v>278</v>
      </c>
      <c r="B1278" s="1" t="s">
        <v>206</v>
      </c>
      <c r="C1278" s="1" t="s">
        <v>212</v>
      </c>
      <c r="D1278" s="1" t="s">
        <v>4</v>
      </c>
      <c r="E1278" s="1">
        <v>2019</v>
      </c>
      <c r="F1278" s="1">
        <v>619</v>
      </c>
      <c r="G1278" s="1">
        <v>432</v>
      </c>
      <c r="H1278" s="1">
        <v>373</v>
      </c>
    </row>
    <row r="1279" spans="1:8">
      <c r="A1279" s="1" t="s">
        <v>278</v>
      </c>
      <c r="B1279" s="1" t="s">
        <v>204</v>
      </c>
      <c r="C1279" s="1" t="s">
        <v>212</v>
      </c>
      <c r="D1279" s="1" t="s">
        <v>18</v>
      </c>
      <c r="E1279" s="1">
        <v>2019</v>
      </c>
      <c r="F1279" s="1">
        <v>581</v>
      </c>
      <c r="G1279" s="1">
        <v>863</v>
      </c>
      <c r="H1279" s="1">
        <v>704</v>
      </c>
    </row>
    <row r="1280" spans="1:8">
      <c r="A1280" s="1" t="s">
        <v>278</v>
      </c>
      <c r="B1280" s="1" t="s">
        <v>204</v>
      </c>
      <c r="C1280" s="1" t="s">
        <v>212</v>
      </c>
      <c r="D1280" s="1" t="s">
        <v>16</v>
      </c>
      <c r="E1280" s="1">
        <v>2019</v>
      </c>
      <c r="F1280" s="1">
        <v>431</v>
      </c>
      <c r="G1280" s="1">
        <v>643</v>
      </c>
      <c r="H1280" s="1">
        <v>522</v>
      </c>
    </row>
    <row r="1281" spans="1:8">
      <c r="A1281" s="1" t="s">
        <v>278</v>
      </c>
      <c r="B1281" s="1" t="s">
        <v>204</v>
      </c>
      <c r="C1281" s="1" t="s">
        <v>212</v>
      </c>
      <c r="D1281" s="1" t="s">
        <v>14</v>
      </c>
      <c r="E1281" s="1">
        <v>2019</v>
      </c>
      <c r="F1281" s="1">
        <v>394</v>
      </c>
      <c r="G1281" s="1">
        <v>588</v>
      </c>
      <c r="H1281" s="1">
        <v>478</v>
      </c>
    </row>
    <row r="1282" spans="1:8">
      <c r="A1282" s="1" t="s">
        <v>278</v>
      </c>
      <c r="B1282" s="1" t="s">
        <v>204</v>
      </c>
      <c r="C1282" s="1" t="s">
        <v>212</v>
      </c>
      <c r="D1282" s="1" t="s">
        <v>13</v>
      </c>
      <c r="E1282" s="1">
        <v>2019</v>
      </c>
      <c r="F1282" s="1">
        <v>367</v>
      </c>
      <c r="G1282" s="1">
        <v>547</v>
      </c>
      <c r="H1282" s="1">
        <v>444</v>
      </c>
    </row>
    <row r="1283" spans="1:8">
      <c r="A1283" s="1" t="s">
        <v>278</v>
      </c>
      <c r="B1283" s="1" t="s">
        <v>204</v>
      </c>
      <c r="C1283" s="1" t="s">
        <v>212</v>
      </c>
      <c r="D1283" s="1" t="s">
        <v>11</v>
      </c>
      <c r="E1283" s="1">
        <v>2019</v>
      </c>
      <c r="F1283" s="1">
        <v>413</v>
      </c>
      <c r="G1283" s="1">
        <v>621</v>
      </c>
      <c r="H1283" s="1">
        <v>500</v>
      </c>
    </row>
    <row r="1284" spans="1:8">
      <c r="A1284" s="1" t="s">
        <v>278</v>
      </c>
      <c r="B1284" s="1" t="s">
        <v>204</v>
      </c>
      <c r="C1284" s="1" t="s">
        <v>212</v>
      </c>
      <c r="D1284" s="1" t="s">
        <v>10</v>
      </c>
      <c r="E1284" s="1">
        <v>2019</v>
      </c>
      <c r="F1284" s="1">
        <v>366</v>
      </c>
      <c r="G1284" s="1">
        <v>554</v>
      </c>
      <c r="H1284" s="1">
        <v>444</v>
      </c>
    </row>
    <row r="1285" spans="1:8">
      <c r="A1285" s="1" t="s">
        <v>278</v>
      </c>
      <c r="B1285" s="1" t="s">
        <v>204</v>
      </c>
      <c r="C1285" s="1" t="s">
        <v>212</v>
      </c>
      <c r="D1285" s="1" t="s">
        <v>9</v>
      </c>
      <c r="E1285" s="1">
        <v>2019</v>
      </c>
      <c r="F1285" s="1">
        <v>355</v>
      </c>
      <c r="G1285" s="1">
        <v>533</v>
      </c>
      <c r="H1285" s="1">
        <v>430</v>
      </c>
    </row>
    <row r="1286" spans="1:8">
      <c r="A1286" s="1" t="s">
        <v>278</v>
      </c>
      <c r="B1286" s="1" t="s">
        <v>203</v>
      </c>
      <c r="C1286" s="1" t="s">
        <v>212</v>
      </c>
      <c r="D1286" s="1" t="s">
        <v>18</v>
      </c>
      <c r="E1286" s="1">
        <v>2019</v>
      </c>
      <c r="F1286" s="1">
        <v>373</v>
      </c>
      <c r="G1286" s="1">
        <v>1315</v>
      </c>
      <c r="H1286" s="1">
        <v>452</v>
      </c>
    </row>
    <row r="1287" spans="1:8">
      <c r="A1287" s="1" t="s">
        <v>278</v>
      </c>
      <c r="B1287" s="1" t="s">
        <v>203</v>
      </c>
      <c r="C1287" s="1" t="s">
        <v>212</v>
      </c>
      <c r="D1287" s="1" t="s">
        <v>16</v>
      </c>
      <c r="E1287" s="1">
        <v>2019</v>
      </c>
      <c r="F1287" s="1">
        <v>349</v>
      </c>
      <c r="G1287" s="1">
        <v>1211</v>
      </c>
      <c r="H1287" s="1">
        <v>424</v>
      </c>
    </row>
    <row r="1288" spans="1:8">
      <c r="A1288" s="1" t="s">
        <v>278</v>
      </c>
      <c r="B1288" s="1" t="s">
        <v>203</v>
      </c>
      <c r="C1288" s="1" t="s">
        <v>212</v>
      </c>
      <c r="D1288" s="1" t="s">
        <v>14</v>
      </c>
      <c r="E1288" s="1">
        <v>2019</v>
      </c>
      <c r="F1288" s="1">
        <v>309</v>
      </c>
      <c r="G1288" s="1">
        <v>1090</v>
      </c>
      <c r="H1288" s="1">
        <v>375</v>
      </c>
    </row>
    <row r="1289" spans="1:8">
      <c r="A1289" s="1" t="s">
        <v>278</v>
      </c>
      <c r="B1289" s="1" t="s">
        <v>203</v>
      </c>
      <c r="C1289" s="1" t="s">
        <v>212</v>
      </c>
      <c r="D1289" s="1" t="s">
        <v>13</v>
      </c>
      <c r="E1289" s="1">
        <v>2019</v>
      </c>
      <c r="F1289" s="1">
        <v>314</v>
      </c>
      <c r="G1289" s="1">
        <v>1090</v>
      </c>
      <c r="H1289" s="1">
        <v>381</v>
      </c>
    </row>
    <row r="1290" spans="1:8">
      <c r="A1290" s="1" t="s">
        <v>278</v>
      </c>
      <c r="B1290" s="1" t="s">
        <v>203</v>
      </c>
      <c r="C1290" s="1" t="s">
        <v>212</v>
      </c>
      <c r="D1290" s="1" t="s">
        <v>11</v>
      </c>
      <c r="E1290" s="1">
        <v>2019</v>
      </c>
      <c r="F1290" s="1">
        <v>309</v>
      </c>
      <c r="G1290" s="1">
        <v>1086</v>
      </c>
      <c r="H1290" s="1">
        <v>376</v>
      </c>
    </row>
    <row r="1291" spans="1:8">
      <c r="A1291" s="1" t="s">
        <v>278</v>
      </c>
      <c r="B1291" s="1" t="s">
        <v>203</v>
      </c>
      <c r="C1291" s="1" t="s">
        <v>212</v>
      </c>
      <c r="D1291" s="1" t="s">
        <v>10</v>
      </c>
      <c r="E1291" s="1">
        <v>2019</v>
      </c>
      <c r="F1291" s="1">
        <v>275</v>
      </c>
      <c r="G1291" s="1">
        <v>954</v>
      </c>
      <c r="H1291" s="1">
        <v>333</v>
      </c>
    </row>
    <row r="1292" spans="1:8">
      <c r="A1292" s="1" t="s">
        <v>278</v>
      </c>
      <c r="B1292" s="1" t="s">
        <v>203</v>
      </c>
      <c r="C1292" s="1" t="s">
        <v>212</v>
      </c>
      <c r="D1292" s="1" t="s">
        <v>9</v>
      </c>
      <c r="E1292" s="1">
        <v>2019</v>
      </c>
      <c r="F1292" s="1">
        <v>300</v>
      </c>
      <c r="G1292" s="1">
        <v>1041</v>
      </c>
      <c r="H1292" s="1">
        <v>364</v>
      </c>
    </row>
    <row r="1293" spans="1:8">
      <c r="A1293" s="1" t="s">
        <v>278</v>
      </c>
      <c r="B1293" s="1" t="s">
        <v>203</v>
      </c>
      <c r="C1293" s="1" t="s">
        <v>212</v>
      </c>
      <c r="D1293" s="1" t="s">
        <v>8</v>
      </c>
      <c r="E1293" s="1">
        <v>2019</v>
      </c>
      <c r="F1293" s="1">
        <v>292</v>
      </c>
      <c r="G1293" s="1">
        <v>1017</v>
      </c>
      <c r="H1293" s="1">
        <v>354</v>
      </c>
    </row>
    <row r="1294" spans="1:8">
      <c r="A1294" s="1" t="s">
        <v>278</v>
      </c>
      <c r="B1294" s="1" t="s">
        <v>203</v>
      </c>
      <c r="C1294" s="1" t="s">
        <v>212</v>
      </c>
      <c r="D1294" s="1" t="s">
        <v>7</v>
      </c>
      <c r="E1294" s="1">
        <v>2019</v>
      </c>
      <c r="F1294" s="1">
        <v>263</v>
      </c>
      <c r="G1294" s="1">
        <v>914</v>
      </c>
      <c r="H1294" s="1">
        <v>319</v>
      </c>
    </row>
    <row r="1295" spans="1:8">
      <c r="A1295" s="1" t="s">
        <v>278</v>
      </c>
      <c r="B1295" s="1" t="s">
        <v>203</v>
      </c>
      <c r="C1295" s="1" t="s">
        <v>212</v>
      </c>
      <c r="D1295" s="1" t="s">
        <v>6</v>
      </c>
      <c r="E1295" s="1">
        <v>2019</v>
      </c>
      <c r="F1295" s="1">
        <v>193</v>
      </c>
      <c r="G1295" s="1">
        <v>674</v>
      </c>
      <c r="H1295" s="1">
        <v>234</v>
      </c>
    </row>
    <row r="1296" spans="1:8">
      <c r="A1296" s="1" t="s">
        <v>278</v>
      </c>
      <c r="B1296" s="1" t="s">
        <v>205</v>
      </c>
      <c r="C1296" s="1" t="s">
        <v>212</v>
      </c>
      <c r="D1296" s="1" t="s">
        <v>18</v>
      </c>
      <c r="E1296" s="1">
        <v>2019</v>
      </c>
      <c r="F1296" s="1">
        <v>274</v>
      </c>
      <c r="G1296" s="1">
        <v>1124</v>
      </c>
      <c r="H1296" s="1">
        <v>393</v>
      </c>
    </row>
    <row r="1297" spans="1:8">
      <c r="A1297" s="1" t="s">
        <v>278</v>
      </c>
      <c r="B1297" s="1" t="s">
        <v>205</v>
      </c>
      <c r="C1297" s="1" t="s">
        <v>212</v>
      </c>
      <c r="D1297" s="1" t="s">
        <v>16</v>
      </c>
      <c r="E1297" s="1">
        <v>2019</v>
      </c>
      <c r="F1297" s="1">
        <v>252</v>
      </c>
      <c r="G1297" s="1">
        <v>1026</v>
      </c>
      <c r="H1297" s="1">
        <v>360</v>
      </c>
    </row>
    <row r="1298" spans="1:8">
      <c r="A1298" s="1" t="s">
        <v>278</v>
      </c>
      <c r="B1298" s="1" t="s">
        <v>205</v>
      </c>
      <c r="C1298" s="1" t="s">
        <v>212</v>
      </c>
      <c r="D1298" s="1" t="s">
        <v>14</v>
      </c>
      <c r="E1298" s="1">
        <v>2019</v>
      </c>
      <c r="F1298" s="1">
        <v>306</v>
      </c>
      <c r="G1298" s="1">
        <v>1262</v>
      </c>
      <c r="H1298" s="1">
        <v>438</v>
      </c>
    </row>
    <row r="1299" spans="1:8">
      <c r="A1299" s="1" t="s">
        <v>278</v>
      </c>
      <c r="B1299" s="1" t="s">
        <v>205</v>
      </c>
      <c r="C1299" s="1" t="s">
        <v>212</v>
      </c>
      <c r="D1299" s="1" t="s">
        <v>13</v>
      </c>
      <c r="E1299" s="1">
        <v>2019</v>
      </c>
      <c r="F1299" s="1">
        <v>295</v>
      </c>
      <c r="G1299" s="1">
        <v>1219</v>
      </c>
      <c r="H1299" s="1">
        <v>422</v>
      </c>
    </row>
    <row r="1300" spans="1:8">
      <c r="A1300" s="1" t="s">
        <v>278</v>
      </c>
      <c r="B1300" s="1" t="s">
        <v>205</v>
      </c>
      <c r="C1300" s="1" t="s">
        <v>212</v>
      </c>
      <c r="D1300" s="1" t="s">
        <v>11</v>
      </c>
      <c r="E1300" s="1">
        <v>2019</v>
      </c>
      <c r="F1300" s="1">
        <v>283</v>
      </c>
      <c r="G1300" s="1">
        <v>1169</v>
      </c>
      <c r="H1300" s="1">
        <v>405</v>
      </c>
    </row>
    <row r="1301" spans="1:8">
      <c r="A1301" s="1" t="s">
        <v>278</v>
      </c>
      <c r="B1301" s="1" t="s">
        <v>205</v>
      </c>
      <c r="C1301" s="1" t="s">
        <v>212</v>
      </c>
      <c r="D1301" s="1" t="s">
        <v>10</v>
      </c>
      <c r="E1301" s="1">
        <v>2019</v>
      </c>
      <c r="F1301" s="1">
        <v>292</v>
      </c>
      <c r="G1301" s="1">
        <v>1199</v>
      </c>
      <c r="H1301" s="1">
        <v>418</v>
      </c>
    </row>
    <row r="1302" spans="1:8">
      <c r="A1302" s="1" t="s">
        <v>278</v>
      </c>
      <c r="B1302" s="1" t="s">
        <v>205</v>
      </c>
      <c r="C1302" s="1" t="s">
        <v>212</v>
      </c>
      <c r="D1302" s="1" t="s">
        <v>9</v>
      </c>
      <c r="E1302" s="1">
        <v>2019</v>
      </c>
      <c r="F1302" s="1">
        <v>291</v>
      </c>
      <c r="G1302" s="1">
        <v>1190</v>
      </c>
      <c r="H1302" s="1">
        <v>417</v>
      </c>
    </row>
    <row r="1303" spans="1:8">
      <c r="A1303" s="1" t="s">
        <v>278</v>
      </c>
      <c r="B1303" s="1" t="s">
        <v>205</v>
      </c>
      <c r="C1303" s="1" t="s">
        <v>212</v>
      </c>
      <c r="D1303" s="1" t="s">
        <v>8</v>
      </c>
      <c r="E1303" s="1">
        <v>2019</v>
      </c>
      <c r="F1303" s="1">
        <v>261</v>
      </c>
      <c r="G1303" s="1">
        <v>1061</v>
      </c>
      <c r="H1303" s="1">
        <v>373</v>
      </c>
    </row>
    <row r="1304" spans="1:8">
      <c r="A1304" s="1" t="s">
        <v>278</v>
      </c>
      <c r="B1304" s="1" t="s">
        <v>205</v>
      </c>
      <c r="C1304" s="1" t="s">
        <v>212</v>
      </c>
      <c r="D1304" s="1" t="s">
        <v>7</v>
      </c>
      <c r="E1304" s="1">
        <v>2019</v>
      </c>
      <c r="F1304" s="1">
        <v>245</v>
      </c>
      <c r="G1304" s="1">
        <v>998</v>
      </c>
      <c r="H1304" s="1">
        <v>350</v>
      </c>
    </row>
    <row r="1305" spans="1:8">
      <c r="A1305" s="1" t="s">
        <v>278</v>
      </c>
      <c r="B1305" s="1" t="s">
        <v>205</v>
      </c>
      <c r="C1305" s="1" t="s">
        <v>212</v>
      </c>
      <c r="D1305" s="1" t="s">
        <v>6</v>
      </c>
      <c r="E1305" s="1">
        <v>2019</v>
      </c>
      <c r="F1305" s="1">
        <v>268</v>
      </c>
      <c r="G1305" s="1">
        <v>1107</v>
      </c>
      <c r="H1305" s="1">
        <v>384</v>
      </c>
    </row>
    <row r="1306" spans="1:8">
      <c r="A1306" s="1" t="s">
        <v>278</v>
      </c>
      <c r="B1306" s="1" t="s">
        <v>207</v>
      </c>
      <c r="C1306" s="1" t="s">
        <v>211</v>
      </c>
      <c r="D1306" s="1" t="s">
        <v>18</v>
      </c>
      <c r="E1306" s="1">
        <v>2019</v>
      </c>
      <c r="F1306" s="1">
        <v>622</v>
      </c>
      <c r="G1306" s="1">
        <v>434</v>
      </c>
      <c r="H1306" s="1">
        <v>362</v>
      </c>
    </row>
    <row r="1307" spans="1:8">
      <c r="A1307" s="1" t="s">
        <v>278</v>
      </c>
      <c r="B1307" s="1" t="s">
        <v>207</v>
      </c>
      <c r="C1307" s="1" t="s">
        <v>211</v>
      </c>
      <c r="D1307" s="1" t="s">
        <v>16</v>
      </c>
      <c r="E1307" s="1">
        <v>2019</v>
      </c>
      <c r="F1307" s="1">
        <v>640</v>
      </c>
      <c r="G1307" s="1">
        <v>444</v>
      </c>
      <c r="H1307" s="1">
        <v>373</v>
      </c>
    </row>
    <row r="1308" spans="1:8">
      <c r="A1308" s="1" t="s">
        <v>278</v>
      </c>
      <c r="B1308" s="1" t="s">
        <v>207</v>
      </c>
      <c r="C1308" s="1" t="s">
        <v>211</v>
      </c>
      <c r="D1308" s="1" t="s">
        <v>14</v>
      </c>
      <c r="E1308" s="1">
        <v>2019</v>
      </c>
      <c r="F1308" s="1">
        <v>599</v>
      </c>
      <c r="G1308" s="1">
        <v>418</v>
      </c>
      <c r="H1308" s="1">
        <v>348</v>
      </c>
    </row>
    <row r="1309" spans="1:8">
      <c r="A1309" s="1" t="s">
        <v>278</v>
      </c>
      <c r="B1309" s="1" t="s">
        <v>207</v>
      </c>
      <c r="C1309" s="1" t="s">
        <v>211</v>
      </c>
      <c r="D1309" s="1" t="s">
        <v>13</v>
      </c>
      <c r="E1309" s="1">
        <v>2019</v>
      </c>
      <c r="F1309" s="1">
        <v>551</v>
      </c>
      <c r="G1309" s="1">
        <v>388</v>
      </c>
      <c r="H1309" s="1">
        <v>321</v>
      </c>
    </row>
    <row r="1310" spans="1:8">
      <c r="A1310" s="1" t="s">
        <v>278</v>
      </c>
      <c r="B1310" s="1" t="s">
        <v>207</v>
      </c>
      <c r="C1310" s="1" t="s">
        <v>211</v>
      </c>
      <c r="D1310" s="1" t="s">
        <v>11</v>
      </c>
      <c r="E1310" s="1">
        <v>2019</v>
      </c>
      <c r="F1310" s="1">
        <v>427</v>
      </c>
      <c r="G1310" s="1">
        <v>297</v>
      </c>
      <c r="H1310" s="1">
        <v>248</v>
      </c>
    </row>
    <row r="1311" spans="1:8">
      <c r="A1311" s="1" t="s">
        <v>278</v>
      </c>
      <c r="B1311" s="1" t="s">
        <v>207</v>
      </c>
      <c r="C1311" s="1" t="s">
        <v>211</v>
      </c>
      <c r="D1311" s="1" t="s">
        <v>10</v>
      </c>
      <c r="E1311" s="1">
        <v>2019</v>
      </c>
      <c r="F1311" s="1">
        <v>593</v>
      </c>
      <c r="G1311" s="1">
        <v>356</v>
      </c>
      <c r="H1311" s="1">
        <v>345</v>
      </c>
    </row>
    <row r="1312" spans="1:8">
      <c r="A1312" s="1" t="s">
        <v>278</v>
      </c>
      <c r="B1312" s="1" t="s">
        <v>207</v>
      </c>
      <c r="C1312" s="1" t="s">
        <v>211</v>
      </c>
      <c r="D1312" s="1" t="s">
        <v>9</v>
      </c>
      <c r="E1312" s="1">
        <v>2019</v>
      </c>
      <c r="F1312" s="1">
        <v>572</v>
      </c>
      <c r="G1312" s="1">
        <v>341</v>
      </c>
      <c r="H1312" s="1">
        <v>333</v>
      </c>
    </row>
    <row r="1313" spans="1:8">
      <c r="A1313" s="1" t="s">
        <v>278</v>
      </c>
      <c r="B1313" s="1" t="s">
        <v>207</v>
      </c>
      <c r="C1313" s="1" t="s">
        <v>211</v>
      </c>
      <c r="D1313" s="1" t="s">
        <v>8</v>
      </c>
      <c r="E1313" s="1">
        <v>2019</v>
      </c>
      <c r="F1313" s="1">
        <v>442</v>
      </c>
      <c r="G1313" s="1">
        <v>266</v>
      </c>
      <c r="H1313" s="1">
        <v>257</v>
      </c>
    </row>
    <row r="1314" spans="1:8">
      <c r="A1314" s="1" t="s">
        <v>278</v>
      </c>
      <c r="B1314" s="1" t="s">
        <v>207</v>
      </c>
      <c r="C1314" s="1" t="s">
        <v>211</v>
      </c>
      <c r="D1314" s="1" t="s">
        <v>7</v>
      </c>
      <c r="E1314" s="1">
        <v>2019</v>
      </c>
      <c r="F1314" s="1">
        <v>401</v>
      </c>
      <c r="G1314" s="1">
        <v>242</v>
      </c>
      <c r="H1314" s="1">
        <v>233</v>
      </c>
    </row>
    <row r="1315" spans="1:8">
      <c r="A1315" s="1" t="s">
        <v>278</v>
      </c>
      <c r="B1315" s="1" t="s">
        <v>207</v>
      </c>
      <c r="C1315" s="1" t="s">
        <v>211</v>
      </c>
      <c r="D1315" s="1" t="s">
        <v>6</v>
      </c>
      <c r="E1315" s="1">
        <v>2019</v>
      </c>
      <c r="F1315" s="1">
        <v>552</v>
      </c>
      <c r="G1315" s="1">
        <v>328</v>
      </c>
      <c r="H1315" s="1">
        <v>321</v>
      </c>
    </row>
    <row r="1316" spans="1:8">
      <c r="A1316" s="1" t="s">
        <v>278</v>
      </c>
      <c r="B1316" s="1" t="s">
        <v>207</v>
      </c>
      <c r="C1316" s="1" t="s">
        <v>211</v>
      </c>
      <c r="D1316" s="1" t="s">
        <v>5</v>
      </c>
      <c r="E1316" s="1">
        <v>2019</v>
      </c>
      <c r="F1316" s="1">
        <v>390</v>
      </c>
      <c r="G1316" s="1">
        <v>236</v>
      </c>
      <c r="H1316" s="1">
        <v>227</v>
      </c>
    </row>
    <row r="1317" spans="1:8">
      <c r="A1317" s="1" t="s">
        <v>278</v>
      </c>
      <c r="B1317" s="1" t="s">
        <v>207</v>
      </c>
      <c r="C1317" s="1" t="s">
        <v>211</v>
      </c>
      <c r="D1317" s="1" t="s">
        <v>4</v>
      </c>
      <c r="E1317" s="1">
        <v>2019</v>
      </c>
      <c r="F1317" s="1">
        <v>443</v>
      </c>
      <c r="G1317" s="1">
        <v>263</v>
      </c>
      <c r="H1317" s="1">
        <v>258</v>
      </c>
    </row>
    <row r="1318" spans="1:8">
      <c r="A1318" s="1" t="s">
        <v>278</v>
      </c>
      <c r="B1318" s="1" t="s">
        <v>206</v>
      </c>
      <c r="C1318" s="1" t="s">
        <v>211</v>
      </c>
      <c r="D1318" s="1" t="s">
        <v>18</v>
      </c>
      <c r="E1318" s="1">
        <v>2019</v>
      </c>
      <c r="F1318" s="1">
        <v>450</v>
      </c>
      <c r="G1318" s="1">
        <v>361</v>
      </c>
      <c r="H1318" s="1">
        <v>271</v>
      </c>
    </row>
    <row r="1319" spans="1:8">
      <c r="A1319" s="1" t="s">
        <v>278</v>
      </c>
      <c r="B1319" s="1" t="s">
        <v>206</v>
      </c>
      <c r="C1319" s="1" t="s">
        <v>211</v>
      </c>
      <c r="D1319" s="1" t="s">
        <v>16</v>
      </c>
      <c r="E1319" s="1">
        <v>2019</v>
      </c>
      <c r="F1319" s="1">
        <v>405</v>
      </c>
      <c r="G1319" s="1">
        <v>321</v>
      </c>
      <c r="H1319" s="1">
        <v>244</v>
      </c>
    </row>
    <row r="1320" spans="1:8">
      <c r="A1320" s="1" t="s">
        <v>278</v>
      </c>
      <c r="B1320" s="1" t="s">
        <v>206</v>
      </c>
      <c r="C1320" s="1" t="s">
        <v>211</v>
      </c>
      <c r="D1320" s="1" t="s">
        <v>14</v>
      </c>
      <c r="E1320" s="1">
        <v>2019</v>
      </c>
      <c r="F1320" s="1">
        <v>343</v>
      </c>
      <c r="G1320" s="1">
        <v>274</v>
      </c>
      <c r="H1320" s="1">
        <v>207</v>
      </c>
    </row>
    <row r="1321" spans="1:8">
      <c r="A1321" s="1" t="s">
        <v>278</v>
      </c>
      <c r="B1321" s="1" t="s">
        <v>206</v>
      </c>
      <c r="C1321" s="1" t="s">
        <v>211</v>
      </c>
      <c r="D1321" s="1" t="s">
        <v>13</v>
      </c>
      <c r="E1321" s="1">
        <v>2019</v>
      </c>
      <c r="F1321" s="1">
        <v>384</v>
      </c>
      <c r="G1321" s="1">
        <v>304</v>
      </c>
      <c r="H1321" s="1">
        <v>231</v>
      </c>
    </row>
    <row r="1322" spans="1:8">
      <c r="A1322" s="1" t="s">
        <v>278</v>
      </c>
      <c r="B1322" s="1" t="s">
        <v>206</v>
      </c>
      <c r="C1322" s="1" t="s">
        <v>211</v>
      </c>
      <c r="D1322" s="1" t="s">
        <v>11</v>
      </c>
      <c r="E1322" s="1">
        <v>2019</v>
      </c>
      <c r="F1322" s="1">
        <v>374</v>
      </c>
      <c r="G1322" s="1">
        <v>297</v>
      </c>
      <c r="H1322" s="1">
        <v>225</v>
      </c>
    </row>
    <row r="1323" spans="1:8">
      <c r="A1323" s="1" t="s">
        <v>278</v>
      </c>
      <c r="B1323" s="1" t="s">
        <v>206</v>
      </c>
      <c r="C1323" s="1" t="s">
        <v>211</v>
      </c>
      <c r="D1323" s="1" t="s">
        <v>10</v>
      </c>
      <c r="E1323" s="1">
        <v>2019</v>
      </c>
      <c r="F1323" s="1">
        <v>416</v>
      </c>
      <c r="G1323" s="1">
        <v>290</v>
      </c>
      <c r="H1323" s="1">
        <v>250</v>
      </c>
    </row>
    <row r="1324" spans="1:8">
      <c r="A1324" s="1" t="s">
        <v>278</v>
      </c>
      <c r="B1324" s="1" t="s">
        <v>206</v>
      </c>
      <c r="C1324" s="1" t="s">
        <v>211</v>
      </c>
      <c r="D1324" s="1" t="s">
        <v>9</v>
      </c>
      <c r="E1324" s="1">
        <v>2019</v>
      </c>
      <c r="F1324" s="1">
        <v>443</v>
      </c>
      <c r="G1324" s="1">
        <v>308</v>
      </c>
      <c r="H1324" s="1">
        <v>267</v>
      </c>
    </row>
    <row r="1325" spans="1:8">
      <c r="A1325" s="1" t="s">
        <v>278</v>
      </c>
      <c r="B1325" s="1" t="s">
        <v>206</v>
      </c>
      <c r="C1325" s="1" t="s">
        <v>211</v>
      </c>
      <c r="D1325" s="1" t="s">
        <v>8</v>
      </c>
      <c r="E1325" s="1">
        <v>2019</v>
      </c>
      <c r="F1325" s="1">
        <v>437</v>
      </c>
      <c r="G1325" s="1">
        <v>304</v>
      </c>
      <c r="H1325" s="1">
        <v>263</v>
      </c>
    </row>
    <row r="1326" spans="1:8">
      <c r="A1326" s="1" t="s">
        <v>278</v>
      </c>
      <c r="B1326" s="1" t="s">
        <v>206</v>
      </c>
      <c r="C1326" s="1" t="s">
        <v>211</v>
      </c>
      <c r="D1326" s="1" t="s">
        <v>7</v>
      </c>
      <c r="E1326" s="1">
        <v>2019</v>
      </c>
      <c r="F1326" s="1">
        <v>414</v>
      </c>
      <c r="G1326" s="1">
        <v>288</v>
      </c>
      <c r="H1326" s="1">
        <v>249</v>
      </c>
    </row>
    <row r="1327" spans="1:8">
      <c r="A1327" s="1" t="s">
        <v>278</v>
      </c>
      <c r="B1327" s="1" t="s">
        <v>206</v>
      </c>
      <c r="C1327" s="1" t="s">
        <v>211</v>
      </c>
      <c r="D1327" s="1" t="s">
        <v>6</v>
      </c>
      <c r="E1327" s="1">
        <v>2019</v>
      </c>
      <c r="F1327" s="1">
        <v>392</v>
      </c>
      <c r="G1327" s="1">
        <v>274</v>
      </c>
      <c r="H1327" s="1">
        <v>236</v>
      </c>
    </row>
    <row r="1328" spans="1:8">
      <c r="A1328" s="1" t="s">
        <v>278</v>
      </c>
      <c r="B1328" s="1" t="s">
        <v>206</v>
      </c>
      <c r="C1328" s="1" t="s">
        <v>211</v>
      </c>
      <c r="D1328" s="1" t="s">
        <v>5</v>
      </c>
      <c r="E1328" s="1">
        <v>2019</v>
      </c>
      <c r="F1328" s="1">
        <v>393</v>
      </c>
      <c r="G1328" s="1">
        <v>276</v>
      </c>
      <c r="H1328" s="1">
        <v>237</v>
      </c>
    </row>
    <row r="1329" spans="1:8">
      <c r="A1329" s="1" t="s">
        <v>278</v>
      </c>
      <c r="B1329" s="1" t="s">
        <v>206</v>
      </c>
      <c r="C1329" s="1" t="s">
        <v>211</v>
      </c>
      <c r="D1329" s="1" t="s">
        <v>4</v>
      </c>
      <c r="E1329" s="1">
        <v>2019</v>
      </c>
      <c r="F1329" s="1">
        <v>357</v>
      </c>
      <c r="G1329" s="1">
        <v>252</v>
      </c>
      <c r="H1329" s="1">
        <v>215</v>
      </c>
    </row>
    <row r="1330" spans="1:8">
      <c r="A1330" s="1" t="s">
        <v>278</v>
      </c>
      <c r="B1330" s="1" t="s">
        <v>204</v>
      </c>
      <c r="C1330" s="1" t="s">
        <v>211</v>
      </c>
      <c r="D1330" s="1" t="s">
        <v>18</v>
      </c>
      <c r="E1330" s="1">
        <v>2019</v>
      </c>
      <c r="F1330" s="1">
        <v>356</v>
      </c>
      <c r="G1330" s="1">
        <v>534</v>
      </c>
      <c r="H1330" s="1">
        <v>432</v>
      </c>
    </row>
    <row r="1331" spans="1:8">
      <c r="A1331" s="1" t="s">
        <v>278</v>
      </c>
      <c r="B1331" s="1" t="s">
        <v>204</v>
      </c>
      <c r="C1331" s="1" t="s">
        <v>211</v>
      </c>
      <c r="D1331" s="1" t="s">
        <v>16</v>
      </c>
      <c r="E1331" s="1">
        <v>2019</v>
      </c>
      <c r="F1331" s="1">
        <v>295</v>
      </c>
      <c r="G1331" s="1">
        <v>444</v>
      </c>
      <c r="H1331" s="1">
        <v>357</v>
      </c>
    </row>
    <row r="1332" spans="1:8">
      <c r="A1332" s="1" t="s">
        <v>278</v>
      </c>
      <c r="B1332" s="1" t="s">
        <v>204</v>
      </c>
      <c r="C1332" s="1" t="s">
        <v>211</v>
      </c>
      <c r="D1332" s="1" t="s">
        <v>14</v>
      </c>
      <c r="E1332" s="1">
        <v>2019</v>
      </c>
      <c r="F1332" s="1">
        <v>271</v>
      </c>
      <c r="G1332" s="1">
        <v>406</v>
      </c>
      <c r="H1332" s="1">
        <v>328</v>
      </c>
    </row>
    <row r="1333" spans="1:8">
      <c r="A1333" s="1" t="s">
        <v>278</v>
      </c>
      <c r="B1333" s="1" t="s">
        <v>204</v>
      </c>
      <c r="C1333" s="1" t="s">
        <v>211</v>
      </c>
      <c r="D1333" s="1" t="s">
        <v>13</v>
      </c>
      <c r="E1333" s="1">
        <v>2019</v>
      </c>
      <c r="F1333" s="1">
        <v>254</v>
      </c>
      <c r="G1333" s="1">
        <v>384</v>
      </c>
      <c r="H1333" s="1">
        <v>307</v>
      </c>
    </row>
    <row r="1334" spans="1:8">
      <c r="A1334" s="1" t="s">
        <v>278</v>
      </c>
      <c r="B1334" s="1" t="s">
        <v>204</v>
      </c>
      <c r="C1334" s="1" t="s">
        <v>211</v>
      </c>
      <c r="D1334" s="1" t="s">
        <v>11</v>
      </c>
      <c r="E1334" s="1">
        <v>2019</v>
      </c>
      <c r="F1334" s="1">
        <v>267</v>
      </c>
      <c r="G1334" s="1">
        <v>405</v>
      </c>
      <c r="H1334" s="1">
        <v>324</v>
      </c>
    </row>
    <row r="1335" spans="1:8">
      <c r="A1335" s="1" t="s">
        <v>278</v>
      </c>
      <c r="B1335" s="1" t="s">
        <v>204</v>
      </c>
      <c r="C1335" s="1" t="s">
        <v>211</v>
      </c>
      <c r="D1335" s="1" t="s">
        <v>10</v>
      </c>
      <c r="E1335" s="1">
        <v>2019</v>
      </c>
      <c r="F1335" s="1">
        <v>259</v>
      </c>
      <c r="G1335" s="1">
        <v>387</v>
      </c>
      <c r="H1335" s="1">
        <v>313</v>
      </c>
    </row>
    <row r="1336" spans="1:8">
      <c r="A1336" s="1" t="s">
        <v>278</v>
      </c>
      <c r="B1336" s="1" t="s">
        <v>204</v>
      </c>
      <c r="C1336" s="1" t="s">
        <v>211</v>
      </c>
      <c r="D1336" s="1" t="s">
        <v>9</v>
      </c>
      <c r="E1336" s="1">
        <v>2019</v>
      </c>
      <c r="F1336" s="1">
        <v>233</v>
      </c>
      <c r="G1336" s="1">
        <v>350</v>
      </c>
      <c r="H1336" s="1">
        <v>283</v>
      </c>
    </row>
    <row r="1337" spans="1:8">
      <c r="A1337" s="1" t="s">
        <v>278</v>
      </c>
      <c r="B1337" s="1" t="s">
        <v>203</v>
      </c>
      <c r="C1337" s="1" t="s">
        <v>211</v>
      </c>
      <c r="D1337" s="1" t="s">
        <v>18</v>
      </c>
      <c r="E1337" s="1">
        <v>2019</v>
      </c>
      <c r="F1337" s="1">
        <v>258</v>
      </c>
      <c r="G1337" s="1">
        <v>906</v>
      </c>
      <c r="H1337" s="1">
        <v>313</v>
      </c>
    </row>
    <row r="1338" spans="1:8">
      <c r="A1338" s="1" t="s">
        <v>278</v>
      </c>
      <c r="B1338" s="1" t="s">
        <v>203</v>
      </c>
      <c r="C1338" s="1" t="s">
        <v>211</v>
      </c>
      <c r="D1338" s="1" t="s">
        <v>16</v>
      </c>
      <c r="E1338" s="1">
        <v>2019</v>
      </c>
      <c r="F1338" s="1">
        <v>232</v>
      </c>
      <c r="G1338" s="1">
        <v>804</v>
      </c>
      <c r="H1338" s="1">
        <v>281</v>
      </c>
    </row>
    <row r="1339" spans="1:8">
      <c r="A1339" s="1" t="s">
        <v>278</v>
      </c>
      <c r="B1339" s="1" t="s">
        <v>203</v>
      </c>
      <c r="C1339" s="1" t="s">
        <v>211</v>
      </c>
      <c r="D1339" s="1" t="s">
        <v>14</v>
      </c>
      <c r="E1339" s="1">
        <v>2019</v>
      </c>
      <c r="F1339" s="1">
        <v>216</v>
      </c>
      <c r="G1339" s="1">
        <v>749</v>
      </c>
      <c r="H1339" s="1">
        <v>262</v>
      </c>
    </row>
    <row r="1340" spans="1:8">
      <c r="A1340" s="1" t="s">
        <v>278</v>
      </c>
      <c r="B1340" s="1" t="s">
        <v>203</v>
      </c>
      <c r="C1340" s="1" t="s">
        <v>211</v>
      </c>
      <c r="D1340" s="1" t="s">
        <v>13</v>
      </c>
      <c r="E1340" s="1">
        <v>2019</v>
      </c>
      <c r="F1340" s="1">
        <v>215</v>
      </c>
      <c r="G1340" s="1">
        <v>756</v>
      </c>
      <c r="H1340" s="1">
        <v>261</v>
      </c>
    </row>
    <row r="1341" spans="1:8">
      <c r="A1341" s="1" t="s">
        <v>278</v>
      </c>
      <c r="B1341" s="1" t="s">
        <v>203</v>
      </c>
      <c r="C1341" s="1" t="s">
        <v>211</v>
      </c>
      <c r="D1341" s="1" t="s">
        <v>11</v>
      </c>
      <c r="E1341" s="1">
        <v>2019</v>
      </c>
      <c r="F1341" s="1">
        <v>214</v>
      </c>
      <c r="G1341" s="1">
        <v>741</v>
      </c>
      <c r="H1341" s="1">
        <v>260</v>
      </c>
    </row>
    <row r="1342" spans="1:8">
      <c r="A1342" s="1" t="s">
        <v>278</v>
      </c>
      <c r="B1342" s="1" t="s">
        <v>203</v>
      </c>
      <c r="C1342" s="1" t="s">
        <v>211</v>
      </c>
      <c r="D1342" s="1" t="s">
        <v>10</v>
      </c>
      <c r="E1342" s="1">
        <v>2019</v>
      </c>
      <c r="F1342" s="1">
        <v>216</v>
      </c>
      <c r="G1342" s="1">
        <v>761</v>
      </c>
      <c r="H1342" s="1">
        <v>262</v>
      </c>
    </row>
    <row r="1343" spans="1:8">
      <c r="A1343" s="1" t="s">
        <v>278</v>
      </c>
      <c r="B1343" s="1" t="s">
        <v>203</v>
      </c>
      <c r="C1343" s="1" t="s">
        <v>211</v>
      </c>
      <c r="D1343" s="1" t="s">
        <v>9</v>
      </c>
      <c r="E1343" s="1">
        <v>2019</v>
      </c>
      <c r="F1343" s="1">
        <v>222</v>
      </c>
      <c r="G1343" s="1">
        <v>770</v>
      </c>
      <c r="H1343" s="1">
        <v>269</v>
      </c>
    </row>
    <row r="1344" spans="1:8">
      <c r="A1344" s="1" t="s">
        <v>278</v>
      </c>
      <c r="B1344" s="1" t="s">
        <v>203</v>
      </c>
      <c r="C1344" s="1" t="s">
        <v>211</v>
      </c>
      <c r="D1344" s="1" t="s">
        <v>8</v>
      </c>
      <c r="E1344" s="1">
        <v>2019</v>
      </c>
      <c r="F1344" s="1">
        <v>180</v>
      </c>
      <c r="G1344" s="1">
        <v>637</v>
      </c>
      <c r="H1344" s="1">
        <v>219</v>
      </c>
    </row>
    <row r="1345" spans="1:8">
      <c r="A1345" s="1" t="s">
        <v>278</v>
      </c>
      <c r="B1345" s="1" t="s">
        <v>203</v>
      </c>
      <c r="C1345" s="1" t="s">
        <v>211</v>
      </c>
      <c r="D1345" s="1" t="s">
        <v>7</v>
      </c>
      <c r="E1345" s="1">
        <v>2019</v>
      </c>
      <c r="F1345" s="1">
        <v>149</v>
      </c>
      <c r="G1345" s="1">
        <v>521</v>
      </c>
      <c r="H1345" s="1">
        <v>181</v>
      </c>
    </row>
    <row r="1346" spans="1:8">
      <c r="A1346" s="1" t="s">
        <v>278</v>
      </c>
      <c r="B1346" s="1" t="s">
        <v>203</v>
      </c>
      <c r="C1346" s="1" t="s">
        <v>211</v>
      </c>
      <c r="D1346" s="1" t="s">
        <v>6</v>
      </c>
      <c r="E1346" s="1">
        <v>2019</v>
      </c>
      <c r="F1346" s="1">
        <v>144</v>
      </c>
      <c r="G1346" s="1">
        <v>508</v>
      </c>
      <c r="H1346" s="1">
        <v>175</v>
      </c>
    </row>
    <row r="1347" spans="1:8">
      <c r="A1347" s="1" t="s">
        <v>278</v>
      </c>
      <c r="B1347" s="1" t="s">
        <v>205</v>
      </c>
      <c r="C1347" s="1" t="s">
        <v>211</v>
      </c>
      <c r="D1347" s="1" t="s">
        <v>18</v>
      </c>
      <c r="E1347" s="1">
        <v>2019</v>
      </c>
      <c r="F1347" s="1">
        <v>183</v>
      </c>
      <c r="G1347" s="1">
        <v>754</v>
      </c>
      <c r="H1347" s="1">
        <v>262</v>
      </c>
    </row>
    <row r="1348" spans="1:8">
      <c r="A1348" s="1" t="s">
        <v>278</v>
      </c>
      <c r="B1348" s="1" t="s">
        <v>205</v>
      </c>
      <c r="C1348" s="1" t="s">
        <v>211</v>
      </c>
      <c r="D1348" s="1" t="s">
        <v>16</v>
      </c>
      <c r="E1348" s="1">
        <v>2019</v>
      </c>
      <c r="F1348" s="1">
        <v>195</v>
      </c>
      <c r="G1348" s="1">
        <v>800</v>
      </c>
      <c r="H1348" s="1">
        <v>280</v>
      </c>
    </row>
    <row r="1349" spans="1:8">
      <c r="A1349" s="1" t="s">
        <v>278</v>
      </c>
      <c r="B1349" s="1" t="s">
        <v>205</v>
      </c>
      <c r="C1349" s="1" t="s">
        <v>211</v>
      </c>
      <c r="D1349" s="1" t="s">
        <v>14</v>
      </c>
      <c r="E1349" s="1">
        <v>2019</v>
      </c>
      <c r="F1349" s="1">
        <v>202</v>
      </c>
      <c r="G1349" s="1">
        <v>831</v>
      </c>
      <c r="H1349" s="1">
        <v>289</v>
      </c>
    </row>
    <row r="1350" spans="1:8">
      <c r="A1350" s="1" t="s">
        <v>278</v>
      </c>
      <c r="B1350" s="1" t="s">
        <v>205</v>
      </c>
      <c r="C1350" s="1" t="s">
        <v>211</v>
      </c>
      <c r="D1350" s="1" t="s">
        <v>13</v>
      </c>
      <c r="E1350" s="1">
        <v>2019</v>
      </c>
      <c r="F1350" s="1">
        <v>164</v>
      </c>
      <c r="G1350" s="1">
        <v>676</v>
      </c>
      <c r="H1350" s="1">
        <v>234</v>
      </c>
    </row>
    <row r="1351" spans="1:8">
      <c r="A1351" s="1" t="s">
        <v>278</v>
      </c>
      <c r="B1351" s="1" t="s">
        <v>205</v>
      </c>
      <c r="C1351" s="1" t="s">
        <v>211</v>
      </c>
      <c r="D1351" s="1" t="s">
        <v>11</v>
      </c>
      <c r="E1351" s="1">
        <v>2019</v>
      </c>
      <c r="F1351" s="1">
        <v>192</v>
      </c>
      <c r="G1351" s="1">
        <v>781</v>
      </c>
      <c r="H1351" s="1">
        <v>275</v>
      </c>
    </row>
    <row r="1352" spans="1:8">
      <c r="A1352" s="1" t="s">
        <v>278</v>
      </c>
      <c r="B1352" s="1" t="s">
        <v>205</v>
      </c>
      <c r="C1352" s="1" t="s">
        <v>211</v>
      </c>
      <c r="D1352" s="1" t="s">
        <v>10</v>
      </c>
      <c r="E1352" s="1">
        <v>2019</v>
      </c>
      <c r="F1352" s="1">
        <v>192</v>
      </c>
      <c r="G1352" s="1">
        <v>786</v>
      </c>
      <c r="H1352" s="1">
        <v>275</v>
      </c>
    </row>
    <row r="1353" spans="1:8">
      <c r="A1353" s="1" t="s">
        <v>278</v>
      </c>
      <c r="B1353" s="1" t="s">
        <v>205</v>
      </c>
      <c r="C1353" s="1" t="s">
        <v>211</v>
      </c>
      <c r="D1353" s="1" t="s">
        <v>9</v>
      </c>
      <c r="E1353" s="1">
        <v>2019</v>
      </c>
      <c r="F1353" s="1">
        <v>179</v>
      </c>
      <c r="G1353" s="1">
        <v>730</v>
      </c>
      <c r="H1353" s="1">
        <v>256</v>
      </c>
    </row>
    <row r="1354" spans="1:8">
      <c r="A1354" s="1" t="s">
        <v>278</v>
      </c>
      <c r="B1354" s="1" t="s">
        <v>205</v>
      </c>
      <c r="C1354" s="1" t="s">
        <v>211</v>
      </c>
      <c r="D1354" s="1" t="s">
        <v>8</v>
      </c>
      <c r="E1354" s="1">
        <v>2019</v>
      </c>
      <c r="F1354" s="1">
        <v>163</v>
      </c>
      <c r="G1354" s="1">
        <v>664</v>
      </c>
      <c r="H1354" s="1">
        <v>233</v>
      </c>
    </row>
    <row r="1355" spans="1:8">
      <c r="A1355" s="1" t="s">
        <v>278</v>
      </c>
      <c r="B1355" s="1" t="s">
        <v>205</v>
      </c>
      <c r="C1355" s="1" t="s">
        <v>211</v>
      </c>
      <c r="D1355" s="1" t="s">
        <v>7</v>
      </c>
      <c r="E1355" s="1">
        <v>2019</v>
      </c>
      <c r="F1355" s="1">
        <v>172</v>
      </c>
      <c r="G1355" s="1">
        <v>702</v>
      </c>
      <c r="H1355" s="1">
        <v>246</v>
      </c>
    </row>
    <row r="1356" spans="1:8">
      <c r="A1356" s="1" t="s">
        <v>278</v>
      </c>
      <c r="B1356" s="1" t="s">
        <v>205</v>
      </c>
      <c r="C1356" s="1" t="s">
        <v>211</v>
      </c>
      <c r="D1356" s="1" t="s">
        <v>6</v>
      </c>
      <c r="E1356" s="1">
        <v>2019</v>
      </c>
      <c r="F1356" s="1">
        <v>172</v>
      </c>
      <c r="G1356" s="1">
        <v>701</v>
      </c>
      <c r="H1356" s="1">
        <v>246</v>
      </c>
    </row>
    <row r="1357" spans="1:8">
      <c r="A1357" s="1" t="s">
        <v>278</v>
      </c>
      <c r="B1357" s="1" t="s">
        <v>207</v>
      </c>
      <c r="C1357" s="1" t="s">
        <v>210</v>
      </c>
      <c r="D1357" s="1" t="s">
        <v>18</v>
      </c>
      <c r="E1357" s="1">
        <v>2019</v>
      </c>
      <c r="F1357" s="1">
        <v>718</v>
      </c>
      <c r="G1357" s="1">
        <v>507</v>
      </c>
      <c r="H1357" s="1">
        <v>418</v>
      </c>
    </row>
    <row r="1358" spans="1:8">
      <c r="A1358" s="1" t="s">
        <v>278</v>
      </c>
      <c r="B1358" s="1" t="s">
        <v>207</v>
      </c>
      <c r="C1358" s="1" t="s">
        <v>210</v>
      </c>
      <c r="D1358" s="1" t="s">
        <v>16</v>
      </c>
      <c r="E1358" s="1">
        <v>2019</v>
      </c>
      <c r="F1358" s="1">
        <v>792</v>
      </c>
      <c r="G1358" s="1">
        <v>560</v>
      </c>
      <c r="H1358" s="1">
        <v>461</v>
      </c>
    </row>
    <row r="1359" spans="1:8">
      <c r="A1359" s="1" t="s">
        <v>278</v>
      </c>
      <c r="B1359" s="1" t="s">
        <v>207</v>
      </c>
      <c r="C1359" s="1" t="s">
        <v>210</v>
      </c>
      <c r="D1359" s="1" t="s">
        <v>14</v>
      </c>
      <c r="E1359" s="1">
        <v>2019</v>
      </c>
      <c r="F1359" s="1">
        <v>713</v>
      </c>
      <c r="G1359" s="1">
        <v>496</v>
      </c>
      <c r="H1359" s="1">
        <v>415</v>
      </c>
    </row>
    <row r="1360" spans="1:8">
      <c r="A1360" s="1" t="s">
        <v>278</v>
      </c>
      <c r="B1360" s="1" t="s">
        <v>207</v>
      </c>
      <c r="C1360" s="1" t="s">
        <v>210</v>
      </c>
      <c r="D1360" s="1" t="s">
        <v>13</v>
      </c>
      <c r="E1360" s="1">
        <v>2019</v>
      </c>
      <c r="F1360" s="1">
        <v>679</v>
      </c>
      <c r="G1360" s="1">
        <v>473</v>
      </c>
      <c r="H1360" s="1">
        <v>395</v>
      </c>
    </row>
    <row r="1361" spans="1:8">
      <c r="A1361" s="1" t="s">
        <v>278</v>
      </c>
      <c r="B1361" s="1" t="s">
        <v>207</v>
      </c>
      <c r="C1361" s="1" t="s">
        <v>210</v>
      </c>
      <c r="D1361" s="1" t="s">
        <v>11</v>
      </c>
      <c r="E1361" s="1">
        <v>2019</v>
      </c>
      <c r="F1361" s="1">
        <v>523</v>
      </c>
      <c r="G1361" s="1">
        <v>369</v>
      </c>
      <c r="H1361" s="1">
        <v>305</v>
      </c>
    </row>
    <row r="1362" spans="1:8">
      <c r="A1362" s="1" t="s">
        <v>278</v>
      </c>
      <c r="B1362" s="1" t="s">
        <v>207</v>
      </c>
      <c r="C1362" s="1" t="s">
        <v>210</v>
      </c>
      <c r="D1362" s="1" t="s">
        <v>10</v>
      </c>
      <c r="E1362" s="1">
        <v>2019</v>
      </c>
      <c r="F1362" s="1">
        <v>757</v>
      </c>
      <c r="G1362" s="1">
        <v>457</v>
      </c>
      <c r="H1362" s="1">
        <v>441</v>
      </c>
    </row>
    <row r="1363" spans="1:8">
      <c r="A1363" s="1" t="s">
        <v>278</v>
      </c>
      <c r="B1363" s="1" t="s">
        <v>207</v>
      </c>
      <c r="C1363" s="1" t="s">
        <v>210</v>
      </c>
      <c r="D1363" s="1" t="s">
        <v>9</v>
      </c>
      <c r="E1363" s="1">
        <v>2019</v>
      </c>
      <c r="F1363" s="1">
        <v>657</v>
      </c>
      <c r="G1363" s="1">
        <v>394</v>
      </c>
      <c r="H1363" s="1">
        <v>382</v>
      </c>
    </row>
    <row r="1364" spans="1:8">
      <c r="A1364" s="1" t="s">
        <v>278</v>
      </c>
      <c r="B1364" s="1" t="s">
        <v>207</v>
      </c>
      <c r="C1364" s="1" t="s">
        <v>210</v>
      </c>
      <c r="D1364" s="1" t="s">
        <v>8</v>
      </c>
      <c r="E1364" s="1">
        <v>2019</v>
      </c>
      <c r="F1364" s="1">
        <v>558</v>
      </c>
      <c r="G1364" s="1">
        <v>337</v>
      </c>
      <c r="H1364" s="1">
        <v>325</v>
      </c>
    </row>
    <row r="1365" spans="1:8">
      <c r="A1365" s="1" t="s">
        <v>278</v>
      </c>
      <c r="B1365" s="1" t="s">
        <v>207</v>
      </c>
      <c r="C1365" s="1" t="s">
        <v>210</v>
      </c>
      <c r="D1365" s="1" t="s">
        <v>7</v>
      </c>
      <c r="E1365" s="1">
        <v>2019</v>
      </c>
      <c r="F1365" s="1">
        <v>479</v>
      </c>
      <c r="G1365" s="1">
        <v>290</v>
      </c>
      <c r="H1365" s="1">
        <v>279</v>
      </c>
    </row>
    <row r="1366" spans="1:8">
      <c r="A1366" s="1" t="s">
        <v>278</v>
      </c>
      <c r="B1366" s="1" t="s">
        <v>207</v>
      </c>
      <c r="C1366" s="1" t="s">
        <v>210</v>
      </c>
      <c r="D1366" s="1" t="s">
        <v>6</v>
      </c>
      <c r="E1366" s="1">
        <v>2019</v>
      </c>
      <c r="F1366" s="1">
        <v>575</v>
      </c>
      <c r="G1366" s="1">
        <v>343</v>
      </c>
      <c r="H1366" s="1">
        <v>335</v>
      </c>
    </row>
    <row r="1367" spans="1:8">
      <c r="A1367" s="1" t="s">
        <v>278</v>
      </c>
      <c r="B1367" s="1" t="s">
        <v>207</v>
      </c>
      <c r="C1367" s="1" t="s">
        <v>210</v>
      </c>
      <c r="D1367" s="1" t="s">
        <v>5</v>
      </c>
      <c r="E1367" s="1">
        <v>2019</v>
      </c>
      <c r="F1367" s="1">
        <v>552</v>
      </c>
      <c r="G1367" s="1">
        <v>332</v>
      </c>
      <c r="H1367" s="1">
        <v>321</v>
      </c>
    </row>
    <row r="1368" spans="1:8">
      <c r="A1368" s="1" t="s">
        <v>278</v>
      </c>
      <c r="B1368" s="1" t="s">
        <v>207</v>
      </c>
      <c r="C1368" s="1" t="s">
        <v>210</v>
      </c>
      <c r="D1368" s="1" t="s">
        <v>4</v>
      </c>
      <c r="E1368" s="1">
        <v>2019</v>
      </c>
      <c r="F1368" s="1">
        <v>567</v>
      </c>
      <c r="G1368" s="1">
        <v>337</v>
      </c>
      <c r="H1368" s="1">
        <v>330</v>
      </c>
    </row>
    <row r="1369" spans="1:8">
      <c r="A1369" s="1" t="s">
        <v>278</v>
      </c>
      <c r="B1369" s="1" t="s">
        <v>206</v>
      </c>
      <c r="C1369" s="1" t="s">
        <v>210</v>
      </c>
      <c r="D1369" s="1" t="s">
        <v>18</v>
      </c>
      <c r="E1369" s="1">
        <v>2019</v>
      </c>
      <c r="F1369" s="1">
        <v>530</v>
      </c>
      <c r="G1369" s="1">
        <v>421</v>
      </c>
      <c r="H1369" s="1">
        <v>319</v>
      </c>
    </row>
    <row r="1370" spans="1:8">
      <c r="A1370" s="1" t="s">
        <v>278</v>
      </c>
      <c r="B1370" s="1" t="s">
        <v>206</v>
      </c>
      <c r="C1370" s="1" t="s">
        <v>210</v>
      </c>
      <c r="D1370" s="1" t="s">
        <v>16</v>
      </c>
      <c r="E1370" s="1">
        <v>2019</v>
      </c>
      <c r="F1370" s="1">
        <v>524</v>
      </c>
      <c r="G1370" s="1">
        <v>421</v>
      </c>
      <c r="H1370" s="1">
        <v>316</v>
      </c>
    </row>
    <row r="1371" spans="1:8">
      <c r="A1371" s="1" t="s">
        <v>278</v>
      </c>
      <c r="B1371" s="1" t="s">
        <v>206</v>
      </c>
      <c r="C1371" s="1" t="s">
        <v>210</v>
      </c>
      <c r="D1371" s="1" t="s">
        <v>14</v>
      </c>
      <c r="E1371" s="1">
        <v>2019</v>
      </c>
      <c r="F1371" s="1">
        <v>519</v>
      </c>
      <c r="G1371" s="1">
        <v>416</v>
      </c>
      <c r="H1371" s="1">
        <v>313</v>
      </c>
    </row>
    <row r="1372" spans="1:8">
      <c r="A1372" s="1" t="s">
        <v>278</v>
      </c>
      <c r="B1372" s="1" t="s">
        <v>206</v>
      </c>
      <c r="C1372" s="1" t="s">
        <v>210</v>
      </c>
      <c r="D1372" s="1" t="s">
        <v>13</v>
      </c>
      <c r="E1372" s="1">
        <v>2019</v>
      </c>
      <c r="F1372" s="1">
        <v>452</v>
      </c>
      <c r="G1372" s="1">
        <v>365</v>
      </c>
      <c r="H1372" s="1">
        <v>272</v>
      </c>
    </row>
    <row r="1373" spans="1:8">
      <c r="A1373" s="1" t="s">
        <v>278</v>
      </c>
      <c r="B1373" s="1" t="s">
        <v>206</v>
      </c>
      <c r="C1373" s="1" t="s">
        <v>210</v>
      </c>
      <c r="D1373" s="1" t="s">
        <v>11</v>
      </c>
      <c r="E1373" s="1">
        <v>2019</v>
      </c>
      <c r="F1373" s="1">
        <v>438</v>
      </c>
      <c r="G1373" s="1">
        <v>348</v>
      </c>
      <c r="H1373" s="1">
        <v>263</v>
      </c>
    </row>
    <row r="1374" spans="1:8">
      <c r="A1374" s="1" t="s">
        <v>278</v>
      </c>
      <c r="B1374" s="1" t="s">
        <v>206</v>
      </c>
      <c r="C1374" s="1" t="s">
        <v>210</v>
      </c>
      <c r="D1374" s="1" t="s">
        <v>10</v>
      </c>
      <c r="E1374" s="1">
        <v>2019</v>
      </c>
      <c r="F1374" s="1">
        <v>581</v>
      </c>
      <c r="G1374" s="1">
        <v>403</v>
      </c>
      <c r="H1374" s="1">
        <v>350</v>
      </c>
    </row>
    <row r="1375" spans="1:8">
      <c r="A1375" s="1" t="s">
        <v>278</v>
      </c>
      <c r="B1375" s="1" t="s">
        <v>206</v>
      </c>
      <c r="C1375" s="1" t="s">
        <v>210</v>
      </c>
      <c r="D1375" s="1" t="s">
        <v>9</v>
      </c>
      <c r="E1375" s="1">
        <v>2019</v>
      </c>
      <c r="F1375" s="1">
        <v>512</v>
      </c>
      <c r="G1375" s="1">
        <v>357</v>
      </c>
      <c r="H1375" s="1">
        <v>308</v>
      </c>
    </row>
    <row r="1376" spans="1:8">
      <c r="A1376" s="1" t="s">
        <v>278</v>
      </c>
      <c r="B1376" s="1" t="s">
        <v>206</v>
      </c>
      <c r="C1376" s="1" t="s">
        <v>210</v>
      </c>
      <c r="D1376" s="1" t="s">
        <v>8</v>
      </c>
      <c r="E1376" s="1">
        <v>2019</v>
      </c>
      <c r="F1376" s="1">
        <v>466</v>
      </c>
      <c r="G1376" s="1">
        <v>326</v>
      </c>
      <c r="H1376" s="1">
        <v>281</v>
      </c>
    </row>
    <row r="1377" spans="1:8">
      <c r="A1377" s="1" t="s">
        <v>278</v>
      </c>
      <c r="B1377" s="1" t="s">
        <v>206</v>
      </c>
      <c r="C1377" s="1" t="s">
        <v>210</v>
      </c>
      <c r="D1377" s="1" t="s">
        <v>7</v>
      </c>
      <c r="E1377" s="1">
        <v>2019</v>
      </c>
      <c r="F1377" s="1">
        <v>513</v>
      </c>
      <c r="G1377" s="1">
        <v>357</v>
      </c>
      <c r="H1377" s="1">
        <v>309</v>
      </c>
    </row>
    <row r="1378" spans="1:8">
      <c r="A1378" s="1" t="s">
        <v>278</v>
      </c>
      <c r="B1378" s="1" t="s">
        <v>206</v>
      </c>
      <c r="C1378" s="1" t="s">
        <v>210</v>
      </c>
      <c r="D1378" s="1" t="s">
        <v>6</v>
      </c>
      <c r="E1378" s="1">
        <v>2019</v>
      </c>
      <c r="F1378" s="1">
        <v>563</v>
      </c>
      <c r="G1378" s="1">
        <v>393</v>
      </c>
      <c r="H1378" s="1">
        <v>339</v>
      </c>
    </row>
    <row r="1379" spans="1:8">
      <c r="A1379" s="1" t="s">
        <v>278</v>
      </c>
      <c r="B1379" s="1" t="s">
        <v>206</v>
      </c>
      <c r="C1379" s="1" t="s">
        <v>210</v>
      </c>
      <c r="D1379" s="1" t="s">
        <v>5</v>
      </c>
      <c r="E1379" s="1">
        <v>2019</v>
      </c>
      <c r="F1379" s="1">
        <v>455</v>
      </c>
      <c r="G1379" s="1">
        <v>319</v>
      </c>
      <c r="H1379" s="1">
        <v>274</v>
      </c>
    </row>
    <row r="1380" spans="1:8">
      <c r="A1380" s="1" t="s">
        <v>278</v>
      </c>
      <c r="B1380" s="1" t="s">
        <v>206</v>
      </c>
      <c r="C1380" s="1" t="s">
        <v>210</v>
      </c>
      <c r="D1380" s="1" t="s">
        <v>4</v>
      </c>
      <c r="E1380" s="1">
        <v>2019</v>
      </c>
      <c r="F1380" s="1">
        <v>449</v>
      </c>
      <c r="G1380" s="1">
        <v>314</v>
      </c>
      <c r="H1380" s="1">
        <v>270</v>
      </c>
    </row>
    <row r="1381" spans="1:8">
      <c r="A1381" s="1" t="s">
        <v>278</v>
      </c>
      <c r="B1381" s="1" t="s">
        <v>204</v>
      </c>
      <c r="C1381" s="1" t="s">
        <v>210</v>
      </c>
      <c r="D1381" s="1" t="s">
        <v>18</v>
      </c>
      <c r="E1381" s="1">
        <v>2019</v>
      </c>
      <c r="F1381" s="1">
        <v>497</v>
      </c>
      <c r="G1381" s="1">
        <v>745</v>
      </c>
      <c r="H1381" s="1">
        <v>603</v>
      </c>
    </row>
    <row r="1382" spans="1:8">
      <c r="A1382" s="1" t="s">
        <v>278</v>
      </c>
      <c r="B1382" s="1" t="s">
        <v>204</v>
      </c>
      <c r="C1382" s="1" t="s">
        <v>210</v>
      </c>
      <c r="D1382" s="1" t="s">
        <v>16</v>
      </c>
      <c r="E1382" s="1">
        <v>2019</v>
      </c>
      <c r="F1382" s="1">
        <v>376</v>
      </c>
      <c r="G1382" s="1">
        <v>562</v>
      </c>
      <c r="H1382" s="1">
        <v>455</v>
      </c>
    </row>
    <row r="1383" spans="1:8">
      <c r="A1383" s="1" t="s">
        <v>278</v>
      </c>
      <c r="B1383" s="1" t="s">
        <v>204</v>
      </c>
      <c r="C1383" s="1" t="s">
        <v>210</v>
      </c>
      <c r="D1383" s="1" t="s">
        <v>14</v>
      </c>
      <c r="E1383" s="1">
        <v>2019</v>
      </c>
      <c r="F1383" s="1">
        <v>332</v>
      </c>
      <c r="G1383" s="1">
        <v>494</v>
      </c>
      <c r="H1383" s="1">
        <v>403</v>
      </c>
    </row>
    <row r="1384" spans="1:8">
      <c r="A1384" s="1" t="s">
        <v>278</v>
      </c>
      <c r="B1384" s="1" t="s">
        <v>204</v>
      </c>
      <c r="C1384" s="1" t="s">
        <v>210</v>
      </c>
      <c r="D1384" s="1" t="s">
        <v>13</v>
      </c>
      <c r="E1384" s="1">
        <v>2019</v>
      </c>
      <c r="F1384" s="1">
        <v>343</v>
      </c>
      <c r="G1384" s="1">
        <v>518</v>
      </c>
      <c r="H1384" s="1">
        <v>416</v>
      </c>
    </row>
    <row r="1385" spans="1:8">
      <c r="A1385" s="1" t="s">
        <v>278</v>
      </c>
      <c r="B1385" s="1" t="s">
        <v>204</v>
      </c>
      <c r="C1385" s="1" t="s">
        <v>210</v>
      </c>
      <c r="D1385" s="1" t="s">
        <v>11</v>
      </c>
      <c r="E1385" s="1">
        <v>2019</v>
      </c>
      <c r="F1385" s="1">
        <v>317</v>
      </c>
      <c r="G1385" s="1">
        <v>479</v>
      </c>
      <c r="H1385" s="1">
        <v>384</v>
      </c>
    </row>
    <row r="1386" spans="1:8">
      <c r="A1386" s="1" t="s">
        <v>278</v>
      </c>
      <c r="B1386" s="1" t="s">
        <v>204</v>
      </c>
      <c r="C1386" s="1" t="s">
        <v>210</v>
      </c>
      <c r="D1386" s="1" t="s">
        <v>10</v>
      </c>
      <c r="E1386" s="1">
        <v>2019</v>
      </c>
      <c r="F1386" s="1">
        <v>280</v>
      </c>
      <c r="G1386" s="1">
        <v>421</v>
      </c>
      <c r="H1386" s="1">
        <v>339</v>
      </c>
    </row>
    <row r="1387" spans="1:8">
      <c r="A1387" s="1" t="s">
        <v>278</v>
      </c>
      <c r="B1387" s="1" t="s">
        <v>204</v>
      </c>
      <c r="C1387" s="1" t="s">
        <v>210</v>
      </c>
      <c r="D1387" s="1" t="s">
        <v>9</v>
      </c>
      <c r="E1387" s="1">
        <v>2019</v>
      </c>
      <c r="F1387" s="1">
        <v>268</v>
      </c>
      <c r="G1387" s="1">
        <v>400</v>
      </c>
      <c r="H1387" s="1">
        <v>325</v>
      </c>
    </row>
    <row r="1388" spans="1:8">
      <c r="A1388" s="1" t="s">
        <v>278</v>
      </c>
      <c r="B1388" s="1" t="s">
        <v>203</v>
      </c>
      <c r="C1388" s="1" t="s">
        <v>210</v>
      </c>
      <c r="D1388" s="1" t="s">
        <v>18</v>
      </c>
      <c r="E1388" s="1">
        <v>2019</v>
      </c>
      <c r="F1388" s="1">
        <v>270</v>
      </c>
      <c r="G1388" s="1">
        <v>953</v>
      </c>
      <c r="H1388" s="1">
        <v>328</v>
      </c>
    </row>
    <row r="1389" spans="1:8">
      <c r="A1389" s="1" t="s">
        <v>278</v>
      </c>
      <c r="B1389" s="1" t="s">
        <v>203</v>
      </c>
      <c r="C1389" s="1" t="s">
        <v>210</v>
      </c>
      <c r="D1389" s="1" t="s">
        <v>16</v>
      </c>
      <c r="E1389" s="1">
        <v>2019</v>
      </c>
      <c r="F1389" s="1">
        <v>313</v>
      </c>
      <c r="G1389" s="1">
        <v>1103</v>
      </c>
      <c r="H1389" s="1">
        <v>380</v>
      </c>
    </row>
    <row r="1390" spans="1:8">
      <c r="A1390" s="1" t="s">
        <v>278</v>
      </c>
      <c r="B1390" s="1" t="s">
        <v>203</v>
      </c>
      <c r="C1390" s="1" t="s">
        <v>210</v>
      </c>
      <c r="D1390" s="1" t="s">
        <v>14</v>
      </c>
      <c r="E1390" s="1">
        <v>2019</v>
      </c>
      <c r="F1390" s="1">
        <v>298</v>
      </c>
      <c r="G1390" s="1">
        <v>1034</v>
      </c>
      <c r="H1390" s="1">
        <v>362</v>
      </c>
    </row>
    <row r="1391" spans="1:8">
      <c r="A1391" s="1" t="s">
        <v>278</v>
      </c>
      <c r="B1391" s="1" t="s">
        <v>203</v>
      </c>
      <c r="C1391" s="1" t="s">
        <v>210</v>
      </c>
      <c r="D1391" s="1" t="s">
        <v>13</v>
      </c>
      <c r="E1391" s="1">
        <v>2019</v>
      </c>
      <c r="F1391" s="1">
        <v>288</v>
      </c>
      <c r="G1391" s="1">
        <v>1012</v>
      </c>
      <c r="H1391" s="1">
        <v>349</v>
      </c>
    </row>
    <row r="1392" spans="1:8">
      <c r="A1392" s="1" t="s">
        <v>278</v>
      </c>
      <c r="B1392" s="1" t="s">
        <v>203</v>
      </c>
      <c r="C1392" s="1" t="s">
        <v>210</v>
      </c>
      <c r="D1392" s="1" t="s">
        <v>11</v>
      </c>
      <c r="E1392" s="1">
        <v>2019</v>
      </c>
      <c r="F1392" s="1">
        <v>233</v>
      </c>
      <c r="G1392" s="1">
        <v>821</v>
      </c>
      <c r="H1392" s="1">
        <v>283</v>
      </c>
    </row>
    <row r="1393" spans="1:8">
      <c r="A1393" s="1" t="s">
        <v>278</v>
      </c>
      <c r="B1393" s="1" t="s">
        <v>203</v>
      </c>
      <c r="C1393" s="1" t="s">
        <v>210</v>
      </c>
      <c r="D1393" s="1" t="s">
        <v>10</v>
      </c>
      <c r="E1393" s="1">
        <v>2019</v>
      </c>
      <c r="F1393" s="1">
        <v>269</v>
      </c>
      <c r="G1393" s="1">
        <v>940</v>
      </c>
      <c r="H1393" s="1">
        <v>327</v>
      </c>
    </row>
    <row r="1394" spans="1:8">
      <c r="A1394" s="1" t="s">
        <v>278</v>
      </c>
      <c r="B1394" s="1" t="s">
        <v>203</v>
      </c>
      <c r="C1394" s="1" t="s">
        <v>210</v>
      </c>
      <c r="D1394" s="1" t="s">
        <v>9</v>
      </c>
      <c r="E1394" s="1">
        <v>2019</v>
      </c>
      <c r="F1394" s="1">
        <v>286</v>
      </c>
      <c r="G1394" s="1">
        <v>997</v>
      </c>
      <c r="H1394" s="1">
        <v>348</v>
      </c>
    </row>
    <row r="1395" spans="1:8">
      <c r="A1395" s="1" t="s">
        <v>278</v>
      </c>
      <c r="B1395" s="1" t="s">
        <v>203</v>
      </c>
      <c r="C1395" s="1" t="s">
        <v>210</v>
      </c>
      <c r="D1395" s="1" t="s">
        <v>8</v>
      </c>
      <c r="E1395" s="1">
        <v>2019</v>
      </c>
      <c r="F1395" s="1">
        <v>246</v>
      </c>
      <c r="G1395" s="1">
        <v>868</v>
      </c>
      <c r="H1395" s="1">
        <v>299</v>
      </c>
    </row>
    <row r="1396" spans="1:8">
      <c r="A1396" s="1" t="s">
        <v>278</v>
      </c>
      <c r="B1396" s="1" t="s">
        <v>203</v>
      </c>
      <c r="C1396" s="1" t="s">
        <v>210</v>
      </c>
      <c r="D1396" s="1" t="s">
        <v>7</v>
      </c>
      <c r="E1396" s="1">
        <v>2019</v>
      </c>
      <c r="F1396" s="1">
        <v>192</v>
      </c>
      <c r="G1396" s="1">
        <v>665</v>
      </c>
      <c r="H1396" s="1">
        <v>233</v>
      </c>
    </row>
    <row r="1397" spans="1:8">
      <c r="A1397" s="1" t="s">
        <v>278</v>
      </c>
      <c r="B1397" s="1" t="s">
        <v>203</v>
      </c>
      <c r="C1397" s="1" t="s">
        <v>210</v>
      </c>
      <c r="D1397" s="1" t="s">
        <v>6</v>
      </c>
      <c r="E1397" s="1">
        <v>2019</v>
      </c>
      <c r="F1397" s="1">
        <v>182</v>
      </c>
      <c r="G1397" s="1">
        <v>641</v>
      </c>
      <c r="H1397" s="1">
        <v>221</v>
      </c>
    </row>
    <row r="1398" spans="1:8">
      <c r="A1398" s="1" t="s">
        <v>278</v>
      </c>
      <c r="B1398" s="1" t="s">
        <v>205</v>
      </c>
      <c r="C1398" s="1" t="s">
        <v>210</v>
      </c>
      <c r="D1398" s="1" t="s">
        <v>18</v>
      </c>
      <c r="E1398" s="1">
        <v>2019</v>
      </c>
      <c r="F1398" s="1">
        <v>251</v>
      </c>
      <c r="G1398" s="1">
        <v>1021</v>
      </c>
      <c r="H1398" s="1">
        <v>359</v>
      </c>
    </row>
    <row r="1399" spans="1:8">
      <c r="A1399" s="1" t="s">
        <v>278</v>
      </c>
      <c r="B1399" s="1" t="s">
        <v>205</v>
      </c>
      <c r="C1399" s="1" t="s">
        <v>210</v>
      </c>
      <c r="D1399" s="1" t="s">
        <v>16</v>
      </c>
      <c r="E1399" s="1">
        <v>2019</v>
      </c>
      <c r="F1399" s="1">
        <v>244</v>
      </c>
      <c r="G1399" s="1">
        <v>1008</v>
      </c>
      <c r="H1399" s="1">
        <v>350</v>
      </c>
    </row>
    <row r="1400" spans="1:8">
      <c r="A1400" s="1" t="s">
        <v>278</v>
      </c>
      <c r="B1400" s="1" t="s">
        <v>205</v>
      </c>
      <c r="C1400" s="1" t="s">
        <v>210</v>
      </c>
      <c r="D1400" s="1" t="s">
        <v>14</v>
      </c>
      <c r="E1400" s="1">
        <v>2019</v>
      </c>
      <c r="F1400" s="1">
        <v>231</v>
      </c>
      <c r="G1400" s="1">
        <v>937</v>
      </c>
      <c r="H1400" s="1">
        <v>330</v>
      </c>
    </row>
    <row r="1401" spans="1:8">
      <c r="A1401" s="1" t="s">
        <v>278</v>
      </c>
      <c r="B1401" s="1" t="s">
        <v>205</v>
      </c>
      <c r="C1401" s="1" t="s">
        <v>210</v>
      </c>
      <c r="D1401" s="1" t="s">
        <v>13</v>
      </c>
      <c r="E1401" s="1">
        <v>2019</v>
      </c>
      <c r="F1401" s="1">
        <v>206</v>
      </c>
      <c r="G1401" s="1">
        <v>850</v>
      </c>
      <c r="H1401" s="1">
        <v>295</v>
      </c>
    </row>
    <row r="1402" spans="1:8">
      <c r="A1402" s="1" t="s">
        <v>278</v>
      </c>
      <c r="B1402" s="1" t="s">
        <v>205</v>
      </c>
      <c r="C1402" s="1" t="s">
        <v>210</v>
      </c>
      <c r="D1402" s="1" t="s">
        <v>11</v>
      </c>
      <c r="E1402" s="1">
        <v>2019</v>
      </c>
      <c r="F1402" s="1">
        <v>227</v>
      </c>
      <c r="G1402" s="1">
        <v>932</v>
      </c>
      <c r="H1402" s="1">
        <v>325</v>
      </c>
    </row>
    <row r="1403" spans="1:8">
      <c r="A1403" s="1" t="s">
        <v>278</v>
      </c>
      <c r="B1403" s="1" t="s">
        <v>205</v>
      </c>
      <c r="C1403" s="1" t="s">
        <v>210</v>
      </c>
      <c r="D1403" s="1" t="s">
        <v>10</v>
      </c>
      <c r="E1403" s="1">
        <v>2019</v>
      </c>
      <c r="F1403" s="1">
        <v>219</v>
      </c>
      <c r="G1403" s="1">
        <v>907</v>
      </c>
      <c r="H1403" s="1">
        <v>314</v>
      </c>
    </row>
    <row r="1404" spans="1:8">
      <c r="A1404" s="1" t="s">
        <v>278</v>
      </c>
      <c r="B1404" s="1" t="s">
        <v>205</v>
      </c>
      <c r="C1404" s="1" t="s">
        <v>210</v>
      </c>
      <c r="D1404" s="1" t="s">
        <v>9</v>
      </c>
      <c r="E1404" s="1">
        <v>2019</v>
      </c>
      <c r="F1404" s="1">
        <v>214</v>
      </c>
      <c r="G1404" s="1">
        <v>880</v>
      </c>
      <c r="H1404" s="1">
        <v>306</v>
      </c>
    </row>
    <row r="1405" spans="1:8">
      <c r="A1405" s="1" t="s">
        <v>278</v>
      </c>
      <c r="B1405" s="1" t="s">
        <v>205</v>
      </c>
      <c r="C1405" s="1" t="s">
        <v>210</v>
      </c>
      <c r="D1405" s="1" t="s">
        <v>8</v>
      </c>
      <c r="E1405" s="1">
        <v>2019</v>
      </c>
      <c r="F1405" s="1">
        <v>190</v>
      </c>
      <c r="G1405" s="1">
        <v>777</v>
      </c>
      <c r="H1405" s="1">
        <v>271</v>
      </c>
    </row>
    <row r="1406" spans="1:8">
      <c r="A1406" s="1" t="s">
        <v>278</v>
      </c>
      <c r="B1406" s="1" t="s">
        <v>205</v>
      </c>
      <c r="C1406" s="1" t="s">
        <v>210</v>
      </c>
      <c r="D1406" s="1" t="s">
        <v>7</v>
      </c>
      <c r="E1406" s="1">
        <v>2019</v>
      </c>
      <c r="F1406" s="1">
        <v>182</v>
      </c>
      <c r="G1406" s="1">
        <v>751</v>
      </c>
      <c r="H1406" s="1">
        <v>260</v>
      </c>
    </row>
    <row r="1407" spans="1:8">
      <c r="A1407" s="1" t="s">
        <v>278</v>
      </c>
      <c r="B1407" s="1" t="s">
        <v>205</v>
      </c>
      <c r="C1407" s="1" t="s">
        <v>210</v>
      </c>
      <c r="D1407" s="1" t="s">
        <v>6</v>
      </c>
      <c r="E1407" s="1">
        <v>2019</v>
      </c>
      <c r="F1407" s="1">
        <v>204</v>
      </c>
      <c r="G1407" s="1">
        <v>837</v>
      </c>
      <c r="H1407" s="1">
        <v>291</v>
      </c>
    </row>
    <row r="1408" spans="1:8">
      <c r="A1408" s="1" t="s">
        <v>278</v>
      </c>
      <c r="B1408" s="1" t="s">
        <v>207</v>
      </c>
      <c r="C1408" s="1" t="s">
        <v>209</v>
      </c>
      <c r="D1408" s="1" t="s">
        <v>18</v>
      </c>
      <c r="E1408" s="1">
        <v>2019</v>
      </c>
      <c r="F1408" s="1">
        <v>676</v>
      </c>
      <c r="G1408" s="1">
        <v>470</v>
      </c>
      <c r="H1408" s="1">
        <v>393</v>
      </c>
    </row>
    <row r="1409" spans="1:8">
      <c r="A1409" s="1" t="s">
        <v>278</v>
      </c>
      <c r="B1409" s="1" t="s">
        <v>207</v>
      </c>
      <c r="C1409" s="1" t="s">
        <v>209</v>
      </c>
      <c r="D1409" s="1" t="s">
        <v>16</v>
      </c>
      <c r="E1409" s="1">
        <v>2019</v>
      </c>
      <c r="F1409" s="1">
        <v>615</v>
      </c>
      <c r="G1409" s="1">
        <v>430</v>
      </c>
      <c r="H1409" s="1">
        <v>358</v>
      </c>
    </row>
    <row r="1410" spans="1:8">
      <c r="A1410" s="1" t="s">
        <v>278</v>
      </c>
      <c r="B1410" s="1" t="s">
        <v>207</v>
      </c>
      <c r="C1410" s="1" t="s">
        <v>209</v>
      </c>
      <c r="D1410" s="1" t="s">
        <v>14</v>
      </c>
      <c r="E1410" s="1">
        <v>2019</v>
      </c>
      <c r="F1410" s="1">
        <v>581</v>
      </c>
      <c r="G1410" s="1">
        <v>405</v>
      </c>
      <c r="H1410" s="1">
        <v>338</v>
      </c>
    </row>
    <row r="1411" spans="1:8">
      <c r="A1411" s="1" t="s">
        <v>278</v>
      </c>
      <c r="B1411" s="1" t="s">
        <v>207</v>
      </c>
      <c r="C1411" s="1" t="s">
        <v>209</v>
      </c>
      <c r="D1411" s="1" t="s">
        <v>13</v>
      </c>
      <c r="E1411" s="1">
        <v>2019</v>
      </c>
      <c r="F1411" s="1">
        <v>507</v>
      </c>
      <c r="G1411" s="1">
        <v>354</v>
      </c>
      <c r="H1411" s="1">
        <v>295</v>
      </c>
    </row>
    <row r="1412" spans="1:8">
      <c r="A1412" s="1" t="s">
        <v>278</v>
      </c>
      <c r="B1412" s="1" t="s">
        <v>207</v>
      </c>
      <c r="C1412" s="1" t="s">
        <v>209</v>
      </c>
      <c r="D1412" s="1" t="s">
        <v>11</v>
      </c>
      <c r="E1412" s="1">
        <v>2019</v>
      </c>
      <c r="F1412" s="1">
        <v>473</v>
      </c>
      <c r="G1412" s="1">
        <v>331</v>
      </c>
      <c r="H1412" s="1">
        <v>275</v>
      </c>
    </row>
    <row r="1413" spans="1:8">
      <c r="A1413" s="1" t="s">
        <v>278</v>
      </c>
      <c r="B1413" s="1" t="s">
        <v>207</v>
      </c>
      <c r="C1413" s="1" t="s">
        <v>209</v>
      </c>
      <c r="D1413" s="1" t="s">
        <v>10</v>
      </c>
      <c r="E1413" s="1">
        <v>2019</v>
      </c>
      <c r="F1413" s="1">
        <v>580</v>
      </c>
      <c r="G1413" s="1">
        <v>346</v>
      </c>
      <c r="H1413" s="1">
        <v>337</v>
      </c>
    </row>
    <row r="1414" spans="1:8">
      <c r="A1414" s="1" t="s">
        <v>278</v>
      </c>
      <c r="B1414" s="1" t="s">
        <v>207</v>
      </c>
      <c r="C1414" s="1" t="s">
        <v>209</v>
      </c>
      <c r="D1414" s="1" t="s">
        <v>9</v>
      </c>
      <c r="E1414" s="1">
        <v>2019</v>
      </c>
      <c r="F1414" s="1">
        <v>537</v>
      </c>
      <c r="G1414" s="1">
        <v>322</v>
      </c>
      <c r="H1414" s="1">
        <v>313</v>
      </c>
    </row>
    <row r="1415" spans="1:8">
      <c r="A1415" s="1" t="s">
        <v>278</v>
      </c>
      <c r="B1415" s="1" t="s">
        <v>207</v>
      </c>
      <c r="C1415" s="1" t="s">
        <v>209</v>
      </c>
      <c r="D1415" s="1" t="s">
        <v>8</v>
      </c>
      <c r="E1415" s="1">
        <v>2019</v>
      </c>
      <c r="F1415" s="1">
        <v>468</v>
      </c>
      <c r="G1415" s="1">
        <v>280</v>
      </c>
      <c r="H1415" s="1">
        <v>273</v>
      </c>
    </row>
    <row r="1416" spans="1:8">
      <c r="A1416" s="1" t="s">
        <v>278</v>
      </c>
      <c r="B1416" s="1" t="s">
        <v>207</v>
      </c>
      <c r="C1416" s="1" t="s">
        <v>209</v>
      </c>
      <c r="D1416" s="1" t="s">
        <v>7</v>
      </c>
      <c r="E1416" s="1">
        <v>2019</v>
      </c>
      <c r="F1416" s="1">
        <v>428</v>
      </c>
      <c r="G1416" s="1">
        <v>257</v>
      </c>
      <c r="H1416" s="1">
        <v>249</v>
      </c>
    </row>
    <row r="1417" spans="1:8">
      <c r="A1417" s="1" t="s">
        <v>278</v>
      </c>
      <c r="B1417" s="1" t="s">
        <v>207</v>
      </c>
      <c r="C1417" s="1" t="s">
        <v>209</v>
      </c>
      <c r="D1417" s="1" t="s">
        <v>6</v>
      </c>
      <c r="E1417" s="1">
        <v>2019</v>
      </c>
      <c r="F1417" s="1">
        <v>552</v>
      </c>
      <c r="G1417" s="1">
        <v>332</v>
      </c>
      <c r="H1417" s="1">
        <v>321</v>
      </c>
    </row>
    <row r="1418" spans="1:8">
      <c r="A1418" s="1" t="s">
        <v>278</v>
      </c>
      <c r="B1418" s="1" t="s">
        <v>207</v>
      </c>
      <c r="C1418" s="1" t="s">
        <v>209</v>
      </c>
      <c r="D1418" s="1" t="s">
        <v>5</v>
      </c>
      <c r="E1418" s="1">
        <v>2019</v>
      </c>
      <c r="F1418" s="1">
        <v>428</v>
      </c>
      <c r="G1418" s="1">
        <v>259</v>
      </c>
      <c r="H1418" s="1">
        <v>249</v>
      </c>
    </row>
    <row r="1419" spans="1:8">
      <c r="A1419" s="1" t="s">
        <v>278</v>
      </c>
      <c r="B1419" s="1" t="s">
        <v>207</v>
      </c>
      <c r="C1419" s="1" t="s">
        <v>209</v>
      </c>
      <c r="D1419" s="1" t="s">
        <v>4</v>
      </c>
      <c r="E1419" s="1">
        <v>2019</v>
      </c>
      <c r="F1419" s="1">
        <v>463</v>
      </c>
      <c r="G1419" s="1">
        <v>280</v>
      </c>
      <c r="H1419" s="1">
        <v>270</v>
      </c>
    </row>
    <row r="1420" spans="1:8">
      <c r="A1420" s="1" t="s">
        <v>278</v>
      </c>
      <c r="B1420" s="1" t="s">
        <v>206</v>
      </c>
      <c r="C1420" s="1" t="s">
        <v>209</v>
      </c>
      <c r="D1420" s="1" t="s">
        <v>18</v>
      </c>
      <c r="E1420" s="1">
        <v>2019</v>
      </c>
      <c r="F1420" s="1">
        <v>467</v>
      </c>
      <c r="G1420" s="1">
        <v>373</v>
      </c>
      <c r="H1420" s="1">
        <v>281</v>
      </c>
    </row>
    <row r="1421" spans="1:8">
      <c r="A1421" s="1" t="s">
        <v>278</v>
      </c>
      <c r="B1421" s="1" t="s">
        <v>206</v>
      </c>
      <c r="C1421" s="1" t="s">
        <v>209</v>
      </c>
      <c r="D1421" s="1" t="s">
        <v>16</v>
      </c>
      <c r="E1421" s="1">
        <v>2019</v>
      </c>
      <c r="F1421" s="1">
        <v>466</v>
      </c>
      <c r="G1421" s="1">
        <v>371</v>
      </c>
      <c r="H1421" s="1">
        <v>281</v>
      </c>
    </row>
    <row r="1422" spans="1:8">
      <c r="A1422" s="1" t="s">
        <v>278</v>
      </c>
      <c r="B1422" s="1" t="s">
        <v>206</v>
      </c>
      <c r="C1422" s="1" t="s">
        <v>209</v>
      </c>
      <c r="D1422" s="1" t="s">
        <v>14</v>
      </c>
      <c r="E1422" s="1">
        <v>2019</v>
      </c>
      <c r="F1422" s="1">
        <v>415</v>
      </c>
      <c r="G1422" s="1">
        <v>331</v>
      </c>
      <c r="H1422" s="1">
        <v>250</v>
      </c>
    </row>
    <row r="1423" spans="1:8">
      <c r="A1423" s="1" t="s">
        <v>278</v>
      </c>
      <c r="B1423" s="1" t="s">
        <v>206</v>
      </c>
      <c r="C1423" s="1" t="s">
        <v>209</v>
      </c>
      <c r="D1423" s="1" t="s">
        <v>13</v>
      </c>
      <c r="E1423" s="1">
        <v>2019</v>
      </c>
      <c r="F1423" s="1">
        <v>347</v>
      </c>
      <c r="G1423" s="1">
        <v>279</v>
      </c>
      <c r="H1423" s="1">
        <v>209</v>
      </c>
    </row>
    <row r="1424" spans="1:8">
      <c r="A1424" s="1" t="s">
        <v>278</v>
      </c>
      <c r="B1424" s="1" t="s">
        <v>206</v>
      </c>
      <c r="C1424" s="1" t="s">
        <v>209</v>
      </c>
      <c r="D1424" s="1" t="s">
        <v>11</v>
      </c>
      <c r="E1424" s="1">
        <v>2019</v>
      </c>
      <c r="F1424" s="1">
        <v>358</v>
      </c>
      <c r="G1424" s="1">
        <v>286</v>
      </c>
      <c r="H1424" s="1">
        <v>216</v>
      </c>
    </row>
    <row r="1425" spans="1:8">
      <c r="A1425" s="1" t="s">
        <v>278</v>
      </c>
      <c r="B1425" s="1" t="s">
        <v>206</v>
      </c>
      <c r="C1425" s="1" t="s">
        <v>209</v>
      </c>
      <c r="D1425" s="1" t="s">
        <v>10</v>
      </c>
      <c r="E1425" s="1">
        <v>2019</v>
      </c>
      <c r="F1425" s="1">
        <v>453</v>
      </c>
      <c r="G1425" s="1">
        <v>317</v>
      </c>
      <c r="H1425" s="1">
        <v>273</v>
      </c>
    </row>
    <row r="1426" spans="1:8">
      <c r="A1426" s="1" t="s">
        <v>278</v>
      </c>
      <c r="B1426" s="1" t="s">
        <v>206</v>
      </c>
      <c r="C1426" s="1" t="s">
        <v>209</v>
      </c>
      <c r="D1426" s="1" t="s">
        <v>9</v>
      </c>
      <c r="E1426" s="1">
        <v>2019</v>
      </c>
      <c r="F1426" s="1">
        <v>382</v>
      </c>
      <c r="G1426" s="1">
        <v>265</v>
      </c>
      <c r="H1426" s="1">
        <v>230</v>
      </c>
    </row>
    <row r="1427" spans="1:8">
      <c r="A1427" s="1" t="s">
        <v>278</v>
      </c>
      <c r="B1427" s="1" t="s">
        <v>206</v>
      </c>
      <c r="C1427" s="1" t="s">
        <v>209</v>
      </c>
      <c r="D1427" s="1" t="s">
        <v>8</v>
      </c>
      <c r="E1427" s="1">
        <v>2019</v>
      </c>
      <c r="F1427" s="1">
        <v>410</v>
      </c>
      <c r="G1427" s="1">
        <v>288</v>
      </c>
      <c r="H1427" s="1">
        <v>247</v>
      </c>
    </row>
    <row r="1428" spans="1:8">
      <c r="A1428" s="1" t="s">
        <v>278</v>
      </c>
      <c r="B1428" s="1" t="s">
        <v>206</v>
      </c>
      <c r="C1428" s="1" t="s">
        <v>209</v>
      </c>
      <c r="D1428" s="1" t="s">
        <v>7</v>
      </c>
      <c r="E1428" s="1">
        <v>2019</v>
      </c>
      <c r="F1428" s="1">
        <v>437</v>
      </c>
      <c r="G1428" s="1">
        <v>308</v>
      </c>
      <c r="H1428" s="1">
        <v>263</v>
      </c>
    </row>
    <row r="1429" spans="1:8">
      <c r="A1429" s="1" t="s">
        <v>278</v>
      </c>
      <c r="B1429" s="1" t="s">
        <v>206</v>
      </c>
      <c r="C1429" s="1" t="s">
        <v>209</v>
      </c>
      <c r="D1429" s="1" t="s">
        <v>6</v>
      </c>
      <c r="E1429" s="1">
        <v>2019</v>
      </c>
      <c r="F1429" s="1">
        <v>420</v>
      </c>
      <c r="G1429" s="1">
        <v>292</v>
      </c>
      <c r="H1429" s="1">
        <v>253</v>
      </c>
    </row>
    <row r="1430" spans="1:8">
      <c r="A1430" s="1" t="s">
        <v>278</v>
      </c>
      <c r="B1430" s="1" t="s">
        <v>206</v>
      </c>
      <c r="C1430" s="1" t="s">
        <v>209</v>
      </c>
      <c r="D1430" s="1" t="s">
        <v>5</v>
      </c>
      <c r="E1430" s="1">
        <v>2019</v>
      </c>
      <c r="F1430" s="1">
        <v>413</v>
      </c>
      <c r="G1430" s="1">
        <v>290</v>
      </c>
      <c r="H1430" s="1">
        <v>248</v>
      </c>
    </row>
    <row r="1431" spans="1:8">
      <c r="A1431" s="1" t="s">
        <v>278</v>
      </c>
      <c r="B1431" s="1" t="s">
        <v>206</v>
      </c>
      <c r="C1431" s="1" t="s">
        <v>209</v>
      </c>
      <c r="D1431" s="1" t="s">
        <v>4</v>
      </c>
      <c r="E1431" s="1">
        <v>2019</v>
      </c>
      <c r="F1431" s="1">
        <v>405</v>
      </c>
      <c r="G1431" s="1">
        <v>283</v>
      </c>
      <c r="H1431" s="1">
        <v>244</v>
      </c>
    </row>
    <row r="1432" spans="1:8">
      <c r="A1432" s="1" t="s">
        <v>278</v>
      </c>
      <c r="B1432" s="1" t="s">
        <v>204</v>
      </c>
      <c r="C1432" s="1" t="s">
        <v>209</v>
      </c>
      <c r="D1432" s="1" t="s">
        <v>18</v>
      </c>
      <c r="E1432" s="1">
        <v>2019</v>
      </c>
      <c r="F1432" s="1">
        <v>389</v>
      </c>
      <c r="G1432" s="1">
        <v>587</v>
      </c>
      <c r="H1432" s="1">
        <v>472</v>
      </c>
    </row>
    <row r="1433" spans="1:8">
      <c r="A1433" s="1" t="s">
        <v>278</v>
      </c>
      <c r="B1433" s="1" t="s">
        <v>204</v>
      </c>
      <c r="C1433" s="1" t="s">
        <v>209</v>
      </c>
      <c r="D1433" s="1" t="s">
        <v>16</v>
      </c>
      <c r="E1433" s="1">
        <v>2019</v>
      </c>
      <c r="F1433" s="1">
        <v>291</v>
      </c>
      <c r="G1433" s="1">
        <v>432</v>
      </c>
      <c r="H1433" s="1">
        <v>352</v>
      </c>
    </row>
    <row r="1434" spans="1:8">
      <c r="A1434" s="1" t="s">
        <v>278</v>
      </c>
      <c r="B1434" s="1" t="s">
        <v>204</v>
      </c>
      <c r="C1434" s="1" t="s">
        <v>209</v>
      </c>
      <c r="D1434" s="1" t="s">
        <v>14</v>
      </c>
      <c r="E1434" s="1">
        <v>2019</v>
      </c>
      <c r="F1434" s="1">
        <v>277</v>
      </c>
      <c r="G1434" s="1">
        <v>417</v>
      </c>
      <c r="H1434" s="1">
        <v>335</v>
      </c>
    </row>
    <row r="1435" spans="1:8">
      <c r="A1435" s="1" t="s">
        <v>278</v>
      </c>
      <c r="B1435" s="1" t="s">
        <v>204</v>
      </c>
      <c r="C1435" s="1" t="s">
        <v>209</v>
      </c>
      <c r="D1435" s="1" t="s">
        <v>13</v>
      </c>
      <c r="E1435" s="1">
        <v>2019</v>
      </c>
      <c r="F1435" s="1">
        <v>263</v>
      </c>
      <c r="G1435" s="1">
        <v>398</v>
      </c>
      <c r="H1435" s="1">
        <v>318</v>
      </c>
    </row>
    <row r="1436" spans="1:8">
      <c r="A1436" s="1" t="s">
        <v>278</v>
      </c>
      <c r="B1436" s="1" t="s">
        <v>204</v>
      </c>
      <c r="C1436" s="1" t="s">
        <v>209</v>
      </c>
      <c r="D1436" s="1" t="s">
        <v>11</v>
      </c>
      <c r="E1436" s="1">
        <v>2019</v>
      </c>
      <c r="F1436" s="1">
        <v>276</v>
      </c>
      <c r="G1436" s="1">
        <v>416</v>
      </c>
      <c r="H1436" s="1">
        <v>335</v>
      </c>
    </row>
    <row r="1437" spans="1:8">
      <c r="A1437" s="1" t="s">
        <v>278</v>
      </c>
      <c r="B1437" s="1" t="s">
        <v>204</v>
      </c>
      <c r="C1437" s="1" t="s">
        <v>209</v>
      </c>
      <c r="D1437" s="1" t="s">
        <v>10</v>
      </c>
      <c r="E1437" s="1">
        <v>2019</v>
      </c>
      <c r="F1437" s="1">
        <v>263</v>
      </c>
      <c r="G1437" s="1">
        <v>396</v>
      </c>
      <c r="H1437" s="1">
        <v>318</v>
      </c>
    </row>
    <row r="1438" spans="1:8">
      <c r="A1438" s="1" t="s">
        <v>278</v>
      </c>
      <c r="B1438" s="1" t="s">
        <v>204</v>
      </c>
      <c r="C1438" s="1" t="s">
        <v>209</v>
      </c>
      <c r="D1438" s="1" t="s">
        <v>9</v>
      </c>
      <c r="E1438" s="1">
        <v>2019</v>
      </c>
      <c r="F1438" s="1">
        <v>223</v>
      </c>
      <c r="G1438" s="1">
        <v>331</v>
      </c>
      <c r="H1438" s="1">
        <v>270</v>
      </c>
    </row>
    <row r="1439" spans="1:8">
      <c r="A1439" s="1" t="s">
        <v>278</v>
      </c>
      <c r="B1439" s="1" t="s">
        <v>203</v>
      </c>
      <c r="C1439" s="1" t="s">
        <v>209</v>
      </c>
      <c r="D1439" s="1" t="s">
        <v>18</v>
      </c>
      <c r="E1439" s="1">
        <v>2019</v>
      </c>
      <c r="F1439" s="1">
        <v>249</v>
      </c>
      <c r="G1439" s="1">
        <v>868</v>
      </c>
      <c r="H1439" s="1">
        <v>302</v>
      </c>
    </row>
    <row r="1440" spans="1:8">
      <c r="A1440" s="1" t="s">
        <v>278</v>
      </c>
      <c r="B1440" s="1" t="s">
        <v>203</v>
      </c>
      <c r="C1440" s="1" t="s">
        <v>209</v>
      </c>
      <c r="D1440" s="1" t="s">
        <v>16</v>
      </c>
      <c r="E1440" s="1">
        <v>2019</v>
      </c>
      <c r="F1440" s="1">
        <v>233</v>
      </c>
      <c r="G1440" s="1">
        <v>812</v>
      </c>
      <c r="H1440" s="1">
        <v>283</v>
      </c>
    </row>
    <row r="1441" spans="1:8">
      <c r="A1441" s="1" t="s">
        <v>278</v>
      </c>
      <c r="B1441" s="1" t="s">
        <v>203</v>
      </c>
      <c r="C1441" s="1" t="s">
        <v>209</v>
      </c>
      <c r="D1441" s="1" t="s">
        <v>14</v>
      </c>
      <c r="E1441" s="1">
        <v>2019</v>
      </c>
      <c r="F1441" s="1">
        <v>218</v>
      </c>
      <c r="G1441" s="1">
        <v>764</v>
      </c>
      <c r="H1441" s="1">
        <v>264</v>
      </c>
    </row>
    <row r="1442" spans="1:8">
      <c r="A1442" s="1" t="s">
        <v>278</v>
      </c>
      <c r="B1442" s="1" t="s">
        <v>203</v>
      </c>
      <c r="C1442" s="1" t="s">
        <v>209</v>
      </c>
      <c r="D1442" s="1" t="s">
        <v>13</v>
      </c>
      <c r="E1442" s="1">
        <v>2019</v>
      </c>
      <c r="F1442" s="1">
        <v>201</v>
      </c>
      <c r="G1442" s="1">
        <v>702</v>
      </c>
      <c r="H1442" s="1">
        <v>243</v>
      </c>
    </row>
    <row r="1443" spans="1:8">
      <c r="A1443" s="1" t="s">
        <v>278</v>
      </c>
      <c r="B1443" s="1" t="s">
        <v>203</v>
      </c>
      <c r="C1443" s="1" t="s">
        <v>209</v>
      </c>
      <c r="D1443" s="1" t="s">
        <v>11</v>
      </c>
      <c r="E1443" s="1">
        <v>2019</v>
      </c>
      <c r="F1443" s="1">
        <v>193</v>
      </c>
      <c r="G1443" s="1">
        <v>683</v>
      </c>
      <c r="H1443" s="1">
        <v>235</v>
      </c>
    </row>
    <row r="1444" spans="1:8">
      <c r="A1444" s="1" t="s">
        <v>278</v>
      </c>
      <c r="B1444" s="1" t="s">
        <v>203</v>
      </c>
      <c r="C1444" s="1" t="s">
        <v>209</v>
      </c>
      <c r="D1444" s="1" t="s">
        <v>10</v>
      </c>
      <c r="E1444" s="1">
        <v>2019</v>
      </c>
      <c r="F1444" s="1">
        <v>210</v>
      </c>
      <c r="G1444" s="1">
        <v>730</v>
      </c>
      <c r="H1444" s="1">
        <v>255</v>
      </c>
    </row>
    <row r="1445" spans="1:8">
      <c r="A1445" s="1" t="s">
        <v>278</v>
      </c>
      <c r="B1445" s="1" t="s">
        <v>203</v>
      </c>
      <c r="C1445" s="1" t="s">
        <v>209</v>
      </c>
      <c r="D1445" s="1" t="s">
        <v>9</v>
      </c>
      <c r="E1445" s="1">
        <v>2019</v>
      </c>
      <c r="F1445" s="1">
        <v>231</v>
      </c>
      <c r="G1445" s="1">
        <v>803</v>
      </c>
      <c r="H1445" s="1">
        <v>280</v>
      </c>
    </row>
    <row r="1446" spans="1:8">
      <c r="A1446" s="1" t="s">
        <v>278</v>
      </c>
      <c r="B1446" s="1" t="s">
        <v>203</v>
      </c>
      <c r="C1446" s="1" t="s">
        <v>209</v>
      </c>
      <c r="D1446" s="1" t="s">
        <v>8</v>
      </c>
      <c r="E1446" s="1">
        <v>2019</v>
      </c>
      <c r="F1446" s="1">
        <v>174</v>
      </c>
      <c r="G1446" s="1">
        <v>606</v>
      </c>
      <c r="H1446" s="1">
        <v>211</v>
      </c>
    </row>
    <row r="1447" spans="1:8">
      <c r="A1447" s="1" t="s">
        <v>278</v>
      </c>
      <c r="B1447" s="1" t="s">
        <v>203</v>
      </c>
      <c r="C1447" s="1" t="s">
        <v>209</v>
      </c>
      <c r="D1447" s="1" t="s">
        <v>7</v>
      </c>
      <c r="E1447" s="1">
        <v>2019</v>
      </c>
      <c r="F1447" s="1">
        <v>169</v>
      </c>
      <c r="G1447" s="1">
        <v>590</v>
      </c>
      <c r="H1447" s="1">
        <v>206</v>
      </c>
    </row>
    <row r="1448" spans="1:8">
      <c r="A1448" s="1" t="s">
        <v>278</v>
      </c>
      <c r="B1448" s="1" t="s">
        <v>203</v>
      </c>
      <c r="C1448" s="1" t="s">
        <v>209</v>
      </c>
      <c r="D1448" s="1" t="s">
        <v>6</v>
      </c>
      <c r="E1448" s="1">
        <v>2019</v>
      </c>
      <c r="F1448" s="1">
        <v>143</v>
      </c>
      <c r="G1448" s="1">
        <v>503</v>
      </c>
      <c r="H1448" s="1">
        <v>173</v>
      </c>
    </row>
    <row r="1449" spans="1:8">
      <c r="A1449" s="1" t="s">
        <v>278</v>
      </c>
      <c r="B1449" s="1" t="s">
        <v>205</v>
      </c>
      <c r="C1449" s="1" t="s">
        <v>209</v>
      </c>
      <c r="D1449" s="1" t="s">
        <v>18</v>
      </c>
      <c r="E1449" s="1">
        <v>2019</v>
      </c>
      <c r="F1449" s="1">
        <v>215</v>
      </c>
      <c r="G1449" s="1">
        <v>874</v>
      </c>
      <c r="H1449" s="1">
        <v>307</v>
      </c>
    </row>
    <row r="1450" spans="1:8">
      <c r="A1450" s="1" t="s">
        <v>278</v>
      </c>
      <c r="B1450" s="1" t="s">
        <v>205</v>
      </c>
      <c r="C1450" s="1" t="s">
        <v>209</v>
      </c>
      <c r="D1450" s="1" t="s">
        <v>16</v>
      </c>
      <c r="E1450" s="1">
        <v>2019</v>
      </c>
      <c r="F1450" s="1">
        <v>187</v>
      </c>
      <c r="G1450" s="1">
        <v>758</v>
      </c>
      <c r="H1450" s="1">
        <v>267</v>
      </c>
    </row>
    <row r="1451" spans="1:8">
      <c r="A1451" s="1" t="s">
        <v>278</v>
      </c>
      <c r="B1451" s="1" t="s">
        <v>205</v>
      </c>
      <c r="C1451" s="1" t="s">
        <v>209</v>
      </c>
      <c r="D1451" s="1" t="s">
        <v>14</v>
      </c>
      <c r="E1451" s="1">
        <v>2019</v>
      </c>
      <c r="F1451" s="1">
        <v>214</v>
      </c>
      <c r="G1451" s="1">
        <v>871</v>
      </c>
      <c r="H1451" s="1">
        <v>307</v>
      </c>
    </row>
    <row r="1452" spans="1:8">
      <c r="A1452" s="1" t="s">
        <v>278</v>
      </c>
      <c r="B1452" s="1" t="s">
        <v>205</v>
      </c>
      <c r="C1452" s="1" t="s">
        <v>209</v>
      </c>
      <c r="D1452" s="1" t="s">
        <v>13</v>
      </c>
      <c r="E1452" s="1">
        <v>2019</v>
      </c>
      <c r="F1452" s="1">
        <v>169</v>
      </c>
      <c r="G1452" s="1">
        <v>686</v>
      </c>
      <c r="H1452" s="1">
        <v>241</v>
      </c>
    </row>
    <row r="1453" spans="1:8">
      <c r="A1453" s="1" t="s">
        <v>278</v>
      </c>
      <c r="B1453" s="1" t="s">
        <v>205</v>
      </c>
      <c r="C1453" s="1" t="s">
        <v>209</v>
      </c>
      <c r="D1453" s="1" t="s">
        <v>11</v>
      </c>
      <c r="E1453" s="1">
        <v>2019</v>
      </c>
      <c r="F1453" s="1">
        <v>197</v>
      </c>
      <c r="G1453" s="1">
        <v>801</v>
      </c>
      <c r="H1453" s="1">
        <v>281</v>
      </c>
    </row>
    <row r="1454" spans="1:8">
      <c r="A1454" s="1" t="s">
        <v>278</v>
      </c>
      <c r="B1454" s="1" t="s">
        <v>205</v>
      </c>
      <c r="C1454" s="1" t="s">
        <v>209</v>
      </c>
      <c r="D1454" s="1" t="s">
        <v>10</v>
      </c>
      <c r="E1454" s="1">
        <v>2019</v>
      </c>
      <c r="F1454" s="1">
        <v>172</v>
      </c>
      <c r="G1454" s="1">
        <v>702</v>
      </c>
      <c r="H1454" s="1">
        <v>246</v>
      </c>
    </row>
    <row r="1455" spans="1:8">
      <c r="A1455" s="1" t="s">
        <v>278</v>
      </c>
      <c r="B1455" s="1" t="s">
        <v>205</v>
      </c>
      <c r="C1455" s="1" t="s">
        <v>209</v>
      </c>
      <c r="D1455" s="1" t="s">
        <v>9</v>
      </c>
      <c r="E1455" s="1">
        <v>2019</v>
      </c>
      <c r="F1455" s="1">
        <v>193</v>
      </c>
      <c r="G1455" s="1">
        <v>795</v>
      </c>
      <c r="H1455" s="1">
        <v>276</v>
      </c>
    </row>
    <row r="1456" spans="1:8">
      <c r="A1456" s="1" t="s">
        <v>278</v>
      </c>
      <c r="B1456" s="1" t="s">
        <v>205</v>
      </c>
      <c r="C1456" s="1" t="s">
        <v>209</v>
      </c>
      <c r="D1456" s="1" t="s">
        <v>8</v>
      </c>
      <c r="E1456" s="1">
        <v>2019</v>
      </c>
      <c r="F1456" s="1">
        <v>162</v>
      </c>
      <c r="G1456" s="1">
        <v>667</v>
      </c>
      <c r="H1456" s="1">
        <v>232</v>
      </c>
    </row>
    <row r="1457" spans="1:8">
      <c r="A1457" s="1" t="s">
        <v>278</v>
      </c>
      <c r="B1457" s="1" t="s">
        <v>205</v>
      </c>
      <c r="C1457" s="1" t="s">
        <v>209</v>
      </c>
      <c r="D1457" s="1" t="s">
        <v>7</v>
      </c>
      <c r="E1457" s="1">
        <v>2019</v>
      </c>
      <c r="F1457" s="1">
        <v>157</v>
      </c>
      <c r="G1457" s="1">
        <v>646</v>
      </c>
      <c r="H1457" s="1">
        <v>225</v>
      </c>
    </row>
    <row r="1458" spans="1:8">
      <c r="A1458" s="1" t="s">
        <v>278</v>
      </c>
      <c r="B1458" s="1" t="s">
        <v>205</v>
      </c>
      <c r="C1458" s="1" t="s">
        <v>209</v>
      </c>
      <c r="D1458" s="1" t="s">
        <v>6</v>
      </c>
      <c r="E1458" s="1">
        <v>2019</v>
      </c>
      <c r="F1458" s="1">
        <v>183</v>
      </c>
      <c r="G1458" s="1">
        <v>751</v>
      </c>
      <c r="H1458" s="1">
        <v>262</v>
      </c>
    </row>
    <row r="1459" spans="1:8">
      <c r="A1459" s="1" t="s">
        <v>278</v>
      </c>
      <c r="B1459" s="1" t="s">
        <v>207</v>
      </c>
      <c r="C1459" s="1" t="s">
        <v>208</v>
      </c>
      <c r="D1459" s="1" t="s">
        <v>18</v>
      </c>
      <c r="E1459" s="1">
        <v>2019</v>
      </c>
      <c r="F1459" s="1">
        <v>288</v>
      </c>
      <c r="G1459" s="1">
        <v>202</v>
      </c>
      <c r="H1459" s="1">
        <v>168</v>
      </c>
    </row>
    <row r="1460" spans="1:8">
      <c r="A1460" s="1" t="s">
        <v>278</v>
      </c>
      <c r="B1460" s="1" t="s">
        <v>207</v>
      </c>
      <c r="C1460" s="1" t="s">
        <v>208</v>
      </c>
      <c r="D1460" s="1" t="s">
        <v>16</v>
      </c>
      <c r="E1460" s="1">
        <v>2019</v>
      </c>
      <c r="F1460" s="1">
        <v>340</v>
      </c>
      <c r="G1460" s="1">
        <v>239</v>
      </c>
      <c r="H1460" s="1">
        <v>198</v>
      </c>
    </row>
    <row r="1461" spans="1:8">
      <c r="A1461" s="1" t="s">
        <v>278</v>
      </c>
      <c r="B1461" s="1" t="s">
        <v>207</v>
      </c>
      <c r="C1461" s="1" t="s">
        <v>208</v>
      </c>
      <c r="D1461" s="1" t="s">
        <v>14</v>
      </c>
      <c r="E1461" s="1">
        <v>2019</v>
      </c>
      <c r="F1461" s="1">
        <v>263</v>
      </c>
      <c r="G1461" s="1">
        <v>183</v>
      </c>
      <c r="H1461" s="1">
        <v>153</v>
      </c>
    </row>
    <row r="1462" spans="1:8">
      <c r="A1462" s="1" t="s">
        <v>278</v>
      </c>
      <c r="B1462" s="1" t="s">
        <v>207</v>
      </c>
      <c r="C1462" s="1" t="s">
        <v>208</v>
      </c>
      <c r="D1462" s="1" t="s">
        <v>13</v>
      </c>
      <c r="E1462" s="1">
        <v>2019</v>
      </c>
      <c r="F1462" s="1">
        <v>287</v>
      </c>
      <c r="G1462" s="1">
        <v>201</v>
      </c>
      <c r="H1462" s="1">
        <v>167</v>
      </c>
    </row>
    <row r="1463" spans="1:8">
      <c r="A1463" s="1" t="s">
        <v>278</v>
      </c>
      <c r="B1463" s="1" t="s">
        <v>207</v>
      </c>
      <c r="C1463" s="1" t="s">
        <v>208</v>
      </c>
      <c r="D1463" s="1" t="s">
        <v>11</v>
      </c>
      <c r="E1463" s="1">
        <v>2019</v>
      </c>
      <c r="F1463" s="1">
        <v>241</v>
      </c>
      <c r="G1463" s="1">
        <v>169</v>
      </c>
      <c r="H1463" s="1">
        <v>140</v>
      </c>
    </row>
    <row r="1464" spans="1:8">
      <c r="A1464" s="1" t="s">
        <v>278</v>
      </c>
      <c r="B1464" s="1" t="s">
        <v>207</v>
      </c>
      <c r="C1464" s="1" t="s">
        <v>208</v>
      </c>
      <c r="D1464" s="1" t="s">
        <v>10</v>
      </c>
      <c r="E1464" s="1">
        <v>2019</v>
      </c>
      <c r="F1464" s="1">
        <v>291</v>
      </c>
      <c r="G1464" s="1">
        <v>176</v>
      </c>
      <c r="H1464" s="1">
        <v>169</v>
      </c>
    </row>
    <row r="1465" spans="1:8">
      <c r="A1465" s="1" t="s">
        <v>278</v>
      </c>
      <c r="B1465" s="1" t="s">
        <v>207</v>
      </c>
      <c r="C1465" s="1" t="s">
        <v>208</v>
      </c>
      <c r="D1465" s="1" t="s">
        <v>9</v>
      </c>
      <c r="E1465" s="1">
        <v>2019</v>
      </c>
      <c r="F1465" s="1">
        <v>272</v>
      </c>
      <c r="G1465" s="1">
        <v>162</v>
      </c>
      <c r="H1465" s="1">
        <v>158</v>
      </c>
    </row>
    <row r="1466" spans="1:8">
      <c r="A1466" s="1" t="s">
        <v>278</v>
      </c>
      <c r="B1466" s="1" t="s">
        <v>207</v>
      </c>
      <c r="C1466" s="1" t="s">
        <v>208</v>
      </c>
      <c r="D1466" s="1" t="s">
        <v>8</v>
      </c>
      <c r="E1466" s="1">
        <v>2019</v>
      </c>
      <c r="F1466" s="1">
        <v>227</v>
      </c>
      <c r="G1466" s="1">
        <v>136</v>
      </c>
      <c r="H1466" s="1">
        <v>132</v>
      </c>
    </row>
    <row r="1467" spans="1:8">
      <c r="A1467" s="1" t="s">
        <v>278</v>
      </c>
      <c r="B1467" s="1" t="s">
        <v>207</v>
      </c>
      <c r="C1467" s="1" t="s">
        <v>208</v>
      </c>
      <c r="D1467" s="1" t="s">
        <v>7</v>
      </c>
      <c r="E1467" s="1">
        <v>2019</v>
      </c>
      <c r="F1467" s="1">
        <v>202</v>
      </c>
      <c r="G1467" s="1">
        <v>120</v>
      </c>
      <c r="H1467" s="1">
        <v>117</v>
      </c>
    </row>
    <row r="1468" spans="1:8">
      <c r="A1468" s="1" t="s">
        <v>278</v>
      </c>
      <c r="B1468" s="1" t="s">
        <v>207</v>
      </c>
      <c r="C1468" s="1" t="s">
        <v>208</v>
      </c>
      <c r="D1468" s="1" t="s">
        <v>6</v>
      </c>
      <c r="E1468" s="1">
        <v>2019</v>
      </c>
      <c r="F1468" s="1">
        <v>257</v>
      </c>
      <c r="G1468" s="1">
        <v>153</v>
      </c>
      <c r="H1468" s="1">
        <v>150</v>
      </c>
    </row>
    <row r="1469" spans="1:8">
      <c r="A1469" s="1" t="s">
        <v>278</v>
      </c>
      <c r="B1469" s="1" t="s">
        <v>207</v>
      </c>
      <c r="C1469" s="1" t="s">
        <v>208</v>
      </c>
      <c r="D1469" s="1" t="s">
        <v>5</v>
      </c>
      <c r="E1469" s="1">
        <v>2019</v>
      </c>
      <c r="F1469" s="1">
        <v>215</v>
      </c>
      <c r="G1469" s="1">
        <v>130</v>
      </c>
      <c r="H1469" s="1">
        <v>125</v>
      </c>
    </row>
    <row r="1470" spans="1:8">
      <c r="A1470" s="1" t="s">
        <v>278</v>
      </c>
      <c r="B1470" s="1" t="s">
        <v>207</v>
      </c>
      <c r="C1470" s="1" t="s">
        <v>208</v>
      </c>
      <c r="D1470" s="1" t="s">
        <v>4</v>
      </c>
      <c r="E1470" s="1">
        <v>2019</v>
      </c>
      <c r="F1470" s="1">
        <v>219</v>
      </c>
      <c r="G1470" s="1">
        <v>130</v>
      </c>
      <c r="H1470" s="1">
        <v>128</v>
      </c>
    </row>
    <row r="1471" spans="1:8">
      <c r="A1471" s="1" t="s">
        <v>278</v>
      </c>
      <c r="B1471" s="1" t="s">
        <v>206</v>
      </c>
      <c r="C1471" s="1" t="s">
        <v>208</v>
      </c>
      <c r="D1471" s="1" t="s">
        <v>18</v>
      </c>
      <c r="E1471" s="1">
        <v>2019</v>
      </c>
      <c r="F1471" s="1">
        <v>223</v>
      </c>
      <c r="G1471" s="1">
        <v>179</v>
      </c>
      <c r="H1471" s="1">
        <v>134</v>
      </c>
    </row>
    <row r="1472" spans="1:8">
      <c r="A1472" s="1" t="s">
        <v>278</v>
      </c>
      <c r="B1472" s="1" t="s">
        <v>206</v>
      </c>
      <c r="C1472" s="1" t="s">
        <v>208</v>
      </c>
      <c r="D1472" s="1" t="s">
        <v>16</v>
      </c>
      <c r="E1472" s="1">
        <v>2019</v>
      </c>
      <c r="F1472" s="1">
        <v>214</v>
      </c>
      <c r="G1472" s="1">
        <v>173</v>
      </c>
      <c r="H1472" s="1">
        <v>129</v>
      </c>
    </row>
    <row r="1473" spans="1:8">
      <c r="A1473" s="1" t="s">
        <v>278</v>
      </c>
      <c r="B1473" s="1" t="s">
        <v>206</v>
      </c>
      <c r="C1473" s="1" t="s">
        <v>208</v>
      </c>
      <c r="D1473" s="1" t="s">
        <v>14</v>
      </c>
      <c r="E1473" s="1">
        <v>2019</v>
      </c>
      <c r="F1473" s="1">
        <v>178</v>
      </c>
      <c r="G1473" s="1">
        <v>142</v>
      </c>
      <c r="H1473" s="1">
        <v>107</v>
      </c>
    </row>
    <row r="1474" spans="1:8">
      <c r="A1474" s="1" t="s">
        <v>278</v>
      </c>
      <c r="B1474" s="1" t="s">
        <v>206</v>
      </c>
      <c r="C1474" s="1" t="s">
        <v>208</v>
      </c>
      <c r="D1474" s="1" t="s">
        <v>13</v>
      </c>
      <c r="E1474" s="1">
        <v>2019</v>
      </c>
      <c r="F1474" s="1">
        <v>190</v>
      </c>
      <c r="G1474" s="1">
        <v>153</v>
      </c>
      <c r="H1474" s="1">
        <v>115</v>
      </c>
    </row>
    <row r="1475" spans="1:8">
      <c r="A1475" s="1" t="s">
        <v>278</v>
      </c>
      <c r="B1475" s="1" t="s">
        <v>206</v>
      </c>
      <c r="C1475" s="1" t="s">
        <v>208</v>
      </c>
      <c r="D1475" s="1" t="s">
        <v>11</v>
      </c>
      <c r="E1475" s="1">
        <v>2019</v>
      </c>
      <c r="F1475" s="1">
        <v>186</v>
      </c>
      <c r="G1475" s="1">
        <v>148</v>
      </c>
      <c r="H1475" s="1">
        <v>112</v>
      </c>
    </row>
    <row r="1476" spans="1:8">
      <c r="A1476" s="1" t="s">
        <v>278</v>
      </c>
      <c r="B1476" s="1" t="s">
        <v>206</v>
      </c>
      <c r="C1476" s="1" t="s">
        <v>208</v>
      </c>
      <c r="D1476" s="1" t="s">
        <v>10</v>
      </c>
      <c r="E1476" s="1">
        <v>2019</v>
      </c>
      <c r="F1476" s="1">
        <v>222</v>
      </c>
      <c r="G1476" s="1">
        <v>155</v>
      </c>
      <c r="H1476" s="1">
        <v>134</v>
      </c>
    </row>
    <row r="1477" spans="1:8">
      <c r="A1477" s="1" t="s">
        <v>278</v>
      </c>
      <c r="B1477" s="1" t="s">
        <v>206</v>
      </c>
      <c r="C1477" s="1" t="s">
        <v>208</v>
      </c>
      <c r="D1477" s="1" t="s">
        <v>9</v>
      </c>
      <c r="E1477" s="1">
        <v>2019</v>
      </c>
      <c r="F1477" s="1">
        <v>200</v>
      </c>
      <c r="G1477" s="1">
        <v>140</v>
      </c>
      <c r="H1477" s="1">
        <v>120</v>
      </c>
    </row>
    <row r="1478" spans="1:8">
      <c r="A1478" s="1" t="s">
        <v>278</v>
      </c>
      <c r="B1478" s="1" t="s">
        <v>206</v>
      </c>
      <c r="C1478" s="1" t="s">
        <v>208</v>
      </c>
      <c r="D1478" s="1" t="s">
        <v>8</v>
      </c>
      <c r="E1478" s="1">
        <v>2019</v>
      </c>
      <c r="F1478" s="1">
        <v>213</v>
      </c>
      <c r="G1478" s="1">
        <v>149</v>
      </c>
      <c r="H1478" s="1">
        <v>128</v>
      </c>
    </row>
    <row r="1479" spans="1:8">
      <c r="A1479" s="1" t="s">
        <v>278</v>
      </c>
      <c r="B1479" s="1" t="s">
        <v>206</v>
      </c>
      <c r="C1479" s="1" t="s">
        <v>208</v>
      </c>
      <c r="D1479" s="1" t="s">
        <v>7</v>
      </c>
      <c r="E1479" s="1">
        <v>2019</v>
      </c>
      <c r="F1479" s="1">
        <v>209</v>
      </c>
      <c r="G1479" s="1">
        <v>145</v>
      </c>
      <c r="H1479" s="1">
        <v>126</v>
      </c>
    </row>
    <row r="1480" spans="1:8">
      <c r="A1480" s="1" t="s">
        <v>278</v>
      </c>
      <c r="B1480" s="1" t="s">
        <v>206</v>
      </c>
      <c r="C1480" s="1" t="s">
        <v>208</v>
      </c>
      <c r="D1480" s="1" t="s">
        <v>6</v>
      </c>
      <c r="E1480" s="1">
        <v>2019</v>
      </c>
      <c r="F1480" s="1">
        <v>231</v>
      </c>
      <c r="G1480" s="1">
        <v>160</v>
      </c>
      <c r="H1480" s="1">
        <v>139</v>
      </c>
    </row>
    <row r="1481" spans="1:8">
      <c r="A1481" s="1" t="s">
        <v>278</v>
      </c>
      <c r="B1481" s="1" t="s">
        <v>206</v>
      </c>
      <c r="C1481" s="1" t="s">
        <v>208</v>
      </c>
      <c r="D1481" s="1" t="s">
        <v>5</v>
      </c>
      <c r="E1481" s="1">
        <v>2019</v>
      </c>
      <c r="F1481" s="1">
        <v>183</v>
      </c>
      <c r="G1481" s="1">
        <v>128</v>
      </c>
      <c r="H1481" s="1">
        <v>110</v>
      </c>
    </row>
    <row r="1482" spans="1:8">
      <c r="A1482" s="1" t="s">
        <v>278</v>
      </c>
      <c r="B1482" s="1" t="s">
        <v>206</v>
      </c>
      <c r="C1482" s="1" t="s">
        <v>208</v>
      </c>
      <c r="D1482" s="1" t="s">
        <v>4</v>
      </c>
      <c r="E1482" s="1">
        <v>2019</v>
      </c>
      <c r="F1482" s="1">
        <v>194</v>
      </c>
      <c r="G1482" s="1">
        <v>136</v>
      </c>
      <c r="H1482" s="1">
        <v>117</v>
      </c>
    </row>
    <row r="1483" spans="1:8">
      <c r="A1483" s="1" t="s">
        <v>278</v>
      </c>
      <c r="B1483" s="1" t="s">
        <v>204</v>
      </c>
      <c r="C1483" s="1" t="s">
        <v>208</v>
      </c>
      <c r="D1483" s="1" t="s">
        <v>18</v>
      </c>
      <c r="E1483" s="1">
        <v>2019</v>
      </c>
      <c r="F1483" s="1">
        <v>181</v>
      </c>
      <c r="G1483" s="1">
        <v>274</v>
      </c>
      <c r="H1483" s="1">
        <v>219</v>
      </c>
    </row>
    <row r="1484" spans="1:8">
      <c r="A1484" s="1" t="s">
        <v>278</v>
      </c>
      <c r="B1484" s="1" t="s">
        <v>204</v>
      </c>
      <c r="C1484" s="1" t="s">
        <v>208</v>
      </c>
      <c r="D1484" s="1" t="s">
        <v>16</v>
      </c>
      <c r="E1484" s="1">
        <v>2019</v>
      </c>
      <c r="F1484" s="1">
        <v>147</v>
      </c>
      <c r="G1484" s="1">
        <v>219</v>
      </c>
      <c r="H1484" s="1">
        <v>178</v>
      </c>
    </row>
    <row r="1485" spans="1:8">
      <c r="A1485" s="1" t="s">
        <v>278</v>
      </c>
      <c r="B1485" s="1" t="s">
        <v>204</v>
      </c>
      <c r="C1485" s="1" t="s">
        <v>208</v>
      </c>
      <c r="D1485" s="1" t="s">
        <v>14</v>
      </c>
      <c r="E1485" s="1">
        <v>2019</v>
      </c>
      <c r="F1485" s="1">
        <v>133</v>
      </c>
      <c r="G1485" s="1">
        <v>200</v>
      </c>
      <c r="H1485" s="1">
        <v>161</v>
      </c>
    </row>
    <row r="1486" spans="1:8">
      <c r="A1486" s="1" t="s">
        <v>278</v>
      </c>
      <c r="B1486" s="1" t="s">
        <v>204</v>
      </c>
      <c r="C1486" s="1" t="s">
        <v>208</v>
      </c>
      <c r="D1486" s="1" t="s">
        <v>13</v>
      </c>
      <c r="E1486" s="1">
        <v>2019</v>
      </c>
      <c r="F1486" s="1">
        <v>128</v>
      </c>
      <c r="G1486" s="1">
        <v>194</v>
      </c>
      <c r="H1486" s="1">
        <v>156</v>
      </c>
    </row>
    <row r="1487" spans="1:8">
      <c r="A1487" s="1" t="s">
        <v>278</v>
      </c>
      <c r="B1487" s="1" t="s">
        <v>204</v>
      </c>
      <c r="C1487" s="1" t="s">
        <v>208</v>
      </c>
      <c r="D1487" s="1" t="s">
        <v>11</v>
      </c>
      <c r="E1487" s="1">
        <v>2019</v>
      </c>
      <c r="F1487" s="1">
        <v>130</v>
      </c>
      <c r="G1487" s="1">
        <v>193</v>
      </c>
      <c r="H1487" s="1">
        <v>157</v>
      </c>
    </row>
    <row r="1488" spans="1:8">
      <c r="A1488" s="1" t="s">
        <v>278</v>
      </c>
      <c r="B1488" s="1" t="s">
        <v>204</v>
      </c>
      <c r="C1488" s="1" t="s">
        <v>208</v>
      </c>
      <c r="D1488" s="1" t="s">
        <v>10</v>
      </c>
      <c r="E1488" s="1">
        <v>2019</v>
      </c>
      <c r="F1488" s="1">
        <v>118</v>
      </c>
      <c r="G1488" s="1">
        <v>177</v>
      </c>
      <c r="H1488" s="1">
        <v>143</v>
      </c>
    </row>
    <row r="1489" spans="1:8">
      <c r="A1489" s="1" t="s">
        <v>278</v>
      </c>
      <c r="B1489" s="1" t="s">
        <v>204</v>
      </c>
      <c r="C1489" s="1" t="s">
        <v>208</v>
      </c>
      <c r="D1489" s="1" t="s">
        <v>9</v>
      </c>
      <c r="E1489" s="1">
        <v>2019</v>
      </c>
      <c r="F1489" s="1">
        <v>120</v>
      </c>
      <c r="G1489" s="1">
        <v>178</v>
      </c>
      <c r="H1489" s="1">
        <v>145</v>
      </c>
    </row>
    <row r="1490" spans="1:8">
      <c r="A1490" s="1" t="s">
        <v>278</v>
      </c>
      <c r="B1490" s="1" t="s">
        <v>203</v>
      </c>
      <c r="C1490" s="1" t="s">
        <v>208</v>
      </c>
      <c r="D1490" s="1" t="s">
        <v>18</v>
      </c>
      <c r="E1490" s="1">
        <v>2019</v>
      </c>
      <c r="F1490" s="1">
        <v>114</v>
      </c>
      <c r="G1490" s="1">
        <v>402</v>
      </c>
      <c r="H1490" s="1">
        <v>138</v>
      </c>
    </row>
    <row r="1491" spans="1:8">
      <c r="A1491" s="1" t="s">
        <v>278</v>
      </c>
      <c r="B1491" s="1" t="s">
        <v>203</v>
      </c>
      <c r="C1491" s="1" t="s">
        <v>208</v>
      </c>
      <c r="D1491" s="1" t="s">
        <v>16</v>
      </c>
      <c r="E1491" s="1">
        <v>2019</v>
      </c>
      <c r="F1491" s="1">
        <v>114</v>
      </c>
      <c r="G1491" s="1">
        <v>398</v>
      </c>
      <c r="H1491" s="1">
        <v>139</v>
      </c>
    </row>
    <row r="1492" spans="1:8">
      <c r="A1492" s="1" t="s">
        <v>278</v>
      </c>
      <c r="B1492" s="1" t="s">
        <v>203</v>
      </c>
      <c r="C1492" s="1" t="s">
        <v>208</v>
      </c>
      <c r="D1492" s="1" t="s">
        <v>14</v>
      </c>
      <c r="E1492" s="1">
        <v>2019</v>
      </c>
      <c r="F1492" s="1">
        <v>103</v>
      </c>
      <c r="G1492" s="1">
        <v>360</v>
      </c>
      <c r="H1492" s="1">
        <v>125</v>
      </c>
    </row>
    <row r="1493" spans="1:8">
      <c r="A1493" s="1" t="s">
        <v>278</v>
      </c>
      <c r="B1493" s="1" t="s">
        <v>203</v>
      </c>
      <c r="C1493" s="1" t="s">
        <v>208</v>
      </c>
      <c r="D1493" s="1" t="s">
        <v>13</v>
      </c>
      <c r="E1493" s="1">
        <v>2019</v>
      </c>
      <c r="F1493" s="1">
        <v>114</v>
      </c>
      <c r="G1493" s="1">
        <v>398</v>
      </c>
      <c r="H1493" s="1">
        <v>138</v>
      </c>
    </row>
    <row r="1494" spans="1:8">
      <c r="A1494" s="1" t="s">
        <v>278</v>
      </c>
      <c r="B1494" s="1" t="s">
        <v>203</v>
      </c>
      <c r="C1494" s="1" t="s">
        <v>208</v>
      </c>
      <c r="D1494" s="1" t="s">
        <v>11</v>
      </c>
      <c r="E1494" s="1">
        <v>2019</v>
      </c>
      <c r="F1494" s="1">
        <v>101</v>
      </c>
      <c r="G1494" s="1">
        <v>353</v>
      </c>
      <c r="H1494" s="1">
        <v>122</v>
      </c>
    </row>
    <row r="1495" spans="1:8">
      <c r="A1495" s="1" t="s">
        <v>278</v>
      </c>
      <c r="B1495" s="1" t="s">
        <v>203</v>
      </c>
      <c r="C1495" s="1" t="s">
        <v>208</v>
      </c>
      <c r="D1495" s="1" t="s">
        <v>10</v>
      </c>
      <c r="E1495" s="1">
        <v>2019</v>
      </c>
      <c r="F1495" s="1">
        <v>94</v>
      </c>
      <c r="G1495" s="1">
        <v>328</v>
      </c>
      <c r="H1495" s="1">
        <v>114</v>
      </c>
    </row>
    <row r="1496" spans="1:8">
      <c r="A1496" s="1" t="s">
        <v>278</v>
      </c>
      <c r="B1496" s="1" t="s">
        <v>203</v>
      </c>
      <c r="C1496" s="1" t="s">
        <v>208</v>
      </c>
      <c r="D1496" s="1" t="s">
        <v>9</v>
      </c>
      <c r="E1496" s="1">
        <v>2019</v>
      </c>
      <c r="F1496" s="1">
        <v>110</v>
      </c>
      <c r="G1496" s="1">
        <v>383</v>
      </c>
      <c r="H1496" s="1">
        <v>133</v>
      </c>
    </row>
    <row r="1497" spans="1:8">
      <c r="A1497" s="1" t="s">
        <v>278</v>
      </c>
      <c r="B1497" s="1" t="s">
        <v>203</v>
      </c>
      <c r="C1497" s="1" t="s">
        <v>208</v>
      </c>
      <c r="D1497" s="1" t="s">
        <v>8</v>
      </c>
      <c r="E1497" s="1">
        <v>2019</v>
      </c>
      <c r="F1497" s="1">
        <v>91</v>
      </c>
      <c r="G1497" s="1">
        <v>316</v>
      </c>
      <c r="H1497" s="1">
        <v>111</v>
      </c>
    </row>
    <row r="1498" spans="1:8">
      <c r="A1498" s="1" t="s">
        <v>278</v>
      </c>
      <c r="B1498" s="1" t="s">
        <v>203</v>
      </c>
      <c r="C1498" s="1" t="s">
        <v>208</v>
      </c>
      <c r="D1498" s="1" t="s">
        <v>7</v>
      </c>
      <c r="E1498" s="1">
        <v>2019</v>
      </c>
      <c r="F1498" s="1">
        <v>76</v>
      </c>
      <c r="G1498" s="1">
        <v>264</v>
      </c>
      <c r="H1498" s="1">
        <v>92</v>
      </c>
    </row>
    <row r="1499" spans="1:8">
      <c r="A1499" s="1" t="s">
        <v>278</v>
      </c>
      <c r="B1499" s="1" t="s">
        <v>203</v>
      </c>
      <c r="C1499" s="1" t="s">
        <v>208</v>
      </c>
      <c r="D1499" s="1" t="s">
        <v>6</v>
      </c>
      <c r="E1499" s="1">
        <v>2019</v>
      </c>
      <c r="F1499" s="1">
        <v>69</v>
      </c>
      <c r="G1499" s="1">
        <v>242</v>
      </c>
      <c r="H1499" s="1">
        <v>84</v>
      </c>
    </row>
    <row r="1500" spans="1:8">
      <c r="A1500" s="1" t="s">
        <v>278</v>
      </c>
      <c r="B1500" s="1" t="s">
        <v>205</v>
      </c>
      <c r="C1500" s="1" t="s">
        <v>208</v>
      </c>
      <c r="D1500" s="1" t="s">
        <v>18</v>
      </c>
      <c r="E1500" s="1">
        <v>2019</v>
      </c>
      <c r="F1500" s="1">
        <v>97</v>
      </c>
      <c r="G1500" s="1">
        <v>403</v>
      </c>
      <c r="H1500" s="1">
        <v>139</v>
      </c>
    </row>
    <row r="1501" spans="1:8">
      <c r="A1501" s="1" t="s">
        <v>278</v>
      </c>
      <c r="B1501" s="1" t="s">
        <v>205</v>
      </c>
      <c r="C1501" s="1" t="s">
        <v>208</v>
      </c>
      <c r="D1501" s="1" t="s">
        <v>16</v>
      </c>
      <c r="E1501" s="1">
        <v>2019</v>
      </c>
      <c r="F1501" s="1">
        <v>88</v>
      </c>
      <c r="G1501" s="1">
        <v>357</v>
      </c>
      <c r="H1501" s="1">
        <v>125</v>
      </c>
    </row>
    <row r="1502" spans="1:8">
      <c r="A1502" s="1" t="s">
        <v>278</v>
      </c>
      <c r="B1502" s="1" t="s">
        <v>205</v>
      </c>
      <c r="C1502" s="1" t="s">
        <v>208</v>
      </c>
      <c r="D1502" s="1" t="s">
        <v>14</v>
      </c>
      <c r="E1502" s="1">
        <v>2019</v>
      </c>
      <c r="F1502" s="1">
        <v>109</v>
      </c>
      <c r="G1502" s="1">
        <v>445</v>
      </c>
      <c r="H1502" s="1">
        <v>156</v>
      </c>
    </row>
    <row r="1503" spans="1:8">
      <c r="A1503" s="1" t="s">
        <v>278</v>
      </c>
      <c r="B1503" s="1" t="s">
        <v>205</v>
      </c>
      <c r="C1503" s="1" t="s">
        <v>208</v>
      </c>
      <c r="D1503" s="1" t="s">
        <v>13</v>
      </c>
      <c r="E1503" s="1">
        <v>2019</v>
      </c>
      <c r="F1503" s="1">
        <v>88</v>
      </c>
      <c r="G1503" s="1">
        <v>362</v>
      </c>
      <c r="H1503" s="1">
        <v>126</v>
      </c>
    </row>
    <row r="1504" spans="1:8">
      <c r="A1504" s="1" t="s">
        <v>278</v>
      </c>
      <c r="B1504" s="1" t="s">
        <v>205</v>
      </c>
      <c r="C1504" s="1" t="s">
        <v>208</v>
      </c>
      <c r="D1504" s="1" t="s">
        <v>11</v>
      </c>
      <c r="E1504" s="1">
        <v>2019</v>
      </c>
      <c r="F1504" s="1">
        <v>100</v>
      </c>
      <c r="G1504" s="1">
        <v>407</v>
      </c>
      <c r="H1504" s="1">
        <v>142</v>
      </c>
    </row>
    <row r="1505" spans="1:8">
      <c r="A1505" s="1" t="s">
        <v>278</v>
      </c>
      <c r="B1505" s="1" t="s">
        <v>205</v>
      </c>
      <c r="C1505" s="1" t="s">
        <v>208</v>
      </c>
      <c r="D1505" s="1" t="s">
        <v>10</v>
      </c>
      <c r="E1505" s="1">
        <v>2019</v>
      </c>
      <c r="F1505" s="1">
        <v>90</v>
      </c>
      <c r="G1505" s="1">
        <v>367</v>
      </c>
      <c r="H1505" s="1">
        <v>129</v>
      </c>
    </row>
    <row r="1506" spans="1:8">
      <c r="A1506" s="1" t="s">
        <v>278</v>
      </c>
      <c r="B1506" s="1" t="s">
        <v>205</v>
      </c>
      <c r="C1506" s="1" t="s">
        <v>208</v>
      </c>
      <c r="D1506" s="1" t="s">
        <v>9</v>
      </c>
      <c r="E1506" s="1">
        <v>2019</v>
      </c>
      <c r="F1506" s="1">
        <v>94</v>
      </c>
      <c r="G1506" s="1">
        <v>387</v>
      </c>
      <c r="H1506" s="1">
        <v>135</v>
      </c>
    </row>
    <row r="1507" spans="1:8">
      <c r="A1507" s="1" t="s">
        <v>278</v>
      </c>
      <c r="B1507" s="1" t="s">
        <v>205</v>
      </c>
      <c r="C1507" s="1" t="s">
        <v>208</v>
      </c>
      <c r="D1507" s="1" t="s">
        <v>8</v>
      </c>
      <c r="E1507" s="1">
        <v>2019</v>
      </c>
      <c r="F1507" s="1">
        <v>73</v>
      </c>
      <c r="G1507" s="1">
        <v>300</v>
      </c>
      <c r="H1507" s="1">
        <v>104</v>
      </c>
    </row>
    <row r="1508" spans="1:8">
      <c r="A1508" s="1" t="s">
        <v>278</v>
      </c>
      <c r="B1508" s="1" t="s">
        <v>205</v>
      </c>
      <c r="C1508" s="1" t="s">
        <v>208</v>
      </c>
      <c r="D1508" s="1" t="s">
        <v>7</v>
      </c>
      <c r="E1508" s="1">
        <v>2019</v>
      </c>
      <c r="F1508" s="1">
        <v>84</v>
      </c>
      <c r="G1508" s="1">
        <v>346</v>
      </c>
      <c r="H1508" s="1">
        <v>119</v>
      </c>
    </row>
    <row r="1509" spans="1:8">
      <c r="A1509" s="1" t="s">
        <v>278</v>
      </c>
      <c r="B1509" s="1" t="s">
        <v>205</v>
      </c>
      <c r="C1509" s="1" t="s">
        <v>208</v>
      </c>
      <c r="D1509" s="1" t="s">
        <v>6</v>
      </c>
      <c r="E1509" s="1">
        <v>2019</v>
      </c>
      <c r="F1509" s="1">
        <v>87</v>
      </c>
      <c r="G1509" s="1">
        <v>354</v>
      </c>
      <c r="H1509" s="1">
        <v>124</v>
      </c>
    </row>
    <row r="1510" spans="1:8">
      <c r="A1510" s="1" t="s">
        <v>278</v>
      </c>
      <c r="B1510" s="1" t="s">
        <v>207</v>
      </c>
      <c r="C1510" s="1" t="s">
        <v>202</v>
      </c>
      <c r="D1510" s="1" t="s">
        <v>18</v>
      </c>
      <c r="E1510" s="1">
        <v>2019</v>
      </c>
      <c r="F1510" s="1">
        <v>678</v>
      </c>
      <c r="G1510" s="1">
        <v>474</v>
      </c>
      <c r="H1510" s="1">
        <v>395</v>
      </c>
    </row>
    <row r="1511" spans="1:8">
      <c r="A1511" s="1" t="s">
        <v>278</v>
      </c>
      <c r="B1511" s="1" t="s">
        <v>207</v>
      </c>
      <c r="C1511" s="1" t="s">
        <v>202</v>
      </c>
      <c r="D1511" s="1" t="s">
        <v>16</v>
      </c>
      <c r="E1511" s="1">
        <v>2019</v>
      </c>
      <c r="F1511" s="1">
        <v>597</v>
      </c>
      <c r="G1511" s="1">
        <v>418</v>
      </c>
      <c r="H1511" s="1">
        <v>347</v>
      </c>
    </row>
    <row r="1512" spans="1:8">
      <c r="A1512" s="1" t="s">
        <v>278</v>
      </c>
      <c r="B1512" s="1" t="s">
        <v>207</v>
      </c>
      <c r="C1512" s="1" t="s">
        <v>202</v>
      </c>
      <c r="D1512" s="1" t="s">
        <v>14</v>
      </c>
      <c r="E1512" s="1">
        <v>2019</v>
      </c>
      <c r="F1512" s="1">
        <v>570</v>
      </c>
      <c r="G1512" s="1">
        <v>398</v>
      </c>
      <c r="H1512" s="1">
        <v>331</v>
      </c>
    </row>
    <row r="1513" spans="1:8">
      <c r="A1513" s="1" t="s">
        <v>278</v>
      </c>
      <c r="B1513" s="1" t="s">
        <v>207</v>
      </c>
      <c r="C1513" s="1" t="s">
        <v>202</v>
      </c>
      <c r="D1513" s="1" t="s">
        <v>13</v>
      </c>
      <c r="E1513" s="1">
        <v>2019</v>
      </c>
      <c r="F1513" s="1">
        <v>542</v>
      </c>
      <c r="G1513" s="1">
        <v>376</v>
      </c>
      <c r="H1513" s="1">
        <v>315</v>
      </c>
    </row>
    <row r="1514" spans="1:8">
      <c r="A1514" s="1" t="s">
        <v>278</v>
      </c>
      <c r="B1514" s="1" t="s">
        <v>207</v>
      </c>
      <c r="C1514" s="1" t="s">
        <v>202</v>
      </c>
      <c r="D1514" s="1" t="s">
        <v>11</v>
      </c>
      <c r="E1514" s="1">
        <v>2019</v>
      </c>
      <c r="F1514" s="1">
        <v>445</v>
      </c>
      <c r="G1514" s="1">
        <v>311</v>
      </c>
      <c r="H1514" s="1">
        <v>259</v>
      </c>
    </row>
    <row r="1515" spans="1:8">
      <c r="A1515" s="1" t="s">
        <v>278</v>
      </c>
      <c r="B1515" s="1" t="s">
        <v>207</v>
      </c>
      <c r="C1515" s="1" t="s">
        <v>202</v>
      </c>
      <c r="D1515" s="1" t="s">
        <v>10</v>
      </c>
      <c r="E1515" s="1">
        <v>2019</v>
      </c>
      <c r="F1515" s="1">
        <v>554</v>
      </c>
      <c r="G1515" s="1">
        <v>329</v>
      </c>
      <c r="H1515" s="1">
        <v>322</v>
      </c>
    </row>
    <row r="1516" spans="1:8">
      <c r="A1516" s="1" t="s">
        <v>278</v>
      </c>
      <c r="B1516" s="1" t="s">
        <v>207</v>
      </c>
      <c r="C1516" s="1" t="s">
        <v>202</v>
      </c>
      <c r="D1516" s="1" t="s">
        <v>9</v>
      </c>
      <c r="E1516" s="1">
        <v>2019</v>
      </c>
      <c r="F1516" s="1">
        <v>550</v>
      </c>
      <c r="G1516" s="1">
        <v>332</v>
      </c>
      <c r="H1516" s="1">
        <v>320</v>
      </c>
    </row>
    <row r="1517" spans="1:8">
      <c r="A1517" s="1" t="s">
        <v>278</v>
      </c>
      <c r="B1517" s="1" t="s">
        <v>207</v>
      </c>
      <c r="C1517" s="1" t="s">
        <v>202</v>
      </c>
      <c r="D1517" s="1" t="s">
        <v>8</v>
      </c>
      <c r="E1517" s="1">
        <v>2019</v>
      </c>
      <c r="F1517" s="1">
        <v>431</v>
      </c>
      <c r="G1517" s="1">
        <v>259</v>
      </c>
      <c r="H1517" s="1">
        <v>251</v>
      </c>
    </row>
    <row r="1518" spans="1:8">
      <c r="A1518" s="1" t="s">
        <v>278</v>
      </c>
      <c r="B1518" s="1" t="s">
        <v>207</v>
      </c>
      <c r="C1518" s="1" t="s">
        <v>202</v>
      </c>
      <c r="D1518" s="1" t="s">
        <v>7</v>
      </c>
      <c r="E1518" s="1">
        <v>2019</v>
      </c>
      <c r="F1518" s="1">
        <v>381</v>
      </c>
      <c r="G1518" s="1">
        <v>229</v>
      </c>
      <c r="H1518" s="1">
        <v>222</v>
      </c>
    </row>
    <row r="1519" spans="1:8">
      <c r="A1519" s="1" t="s">
        <v>278</v>
      </c>
      <c r="B1519" s="1" t="s">
        <v>207</v>
      </c>
      <c r="C1519" s="1" t="s">
        <v>202</v>
      </c>
      <c r="D1519" s="1" t="s">
        <v>6</v>
      </c>
      <c r="E1519" s="1">
        <v>2019</v>
      </c>
      <c r="F1519" s="1">
        <v>491</v>
      </c>
      <c r="G1519" s="1">
        <v>296</v>
      </c>
      <c r="H1519" s="1">
        <v>286</v>
      </c>
    </row>
    <row r="1520" spans="1:8">
      <c r="A1520" s="1" t="s">
        <v>278</v>
      </c>
      <c r="B1520" s="1" t="s">
        <v>207</v>
      </c>
      <c r="C1520" s="1" t="s">
        <v>202</v>
      </c>
      <c r="D1520" s="1" t="s">
        <v>5</v>
      </c>
      <c r="E1520" s="1">
        <v>2019</v>
      </c>
      <c r="F1520" s="1">
        <v>438</v>
      </c>
      <c r="G1520" s="1">
        <v>265</v>
      </c>
      <c r="H1520" s="1">
        <v>255</v>
      </c>
    </row>
    <row r="1521" spans="1:8">
      <c r="A1521" s="1" t="s">
        <v>278</v>
      </c>
      <c r="B1521" s="1" t="s">
        <v>207</v>
      </c>
      <c r="C1521" s="1" t="s">
        <v>202</v>
      </c>
      <c r="D1521" s="1" t="s">
        <v>4</v>
      </c>
      <c r="E1521" s="1">
        <v>2019</v>
      </c>
      <c r="F1521" s="1">
        <v>462</v>
      </c>
      <c r="G1521" s="1">
        <v>280</v>
      </c>
      <c r="H1521" s="1">
        <v>269</v>
      </c>
    </row>
    <row r="1522" spans="1:8">
      <c r="A1522" s="1" t="s">
        <v>278</v>
      </c>
      <c r="B1522" s="1" t="s">
        <v>206</v>
      </c>
      <c r="C1522" s="1" t="s">
        <v>202</v>
      </c>
      <c r="D1522" s="1" t="s">
        <v>18</v>
      </c>
      <c r="E1522" s="1">
        <v>2019</v>
      </c>
      <c r="F1522" s="1">
        <v>431</v>
      </c>
      <c r="G1522" s="1">
        <v>342</v>
      </c>
      <c r="H1522" s="1">
        <v>259</v>
      </c>
    </row>
    <row r="1523" spans="1:8">
      <c r="A1523" s="1" t="s">
        <v>278</v>
      </c>
      <c r="B1523" s="1" t="s">
        <v>206</v>
      </c>
      <c r="C1523" s="1" t="s">
        <v>202</v>
      </c>
      <c r="D1523" s="1" t="s">
        <v>16</v>
      </c>
      <c r="E1523" s="1">
        <v>2019</v>
      </c>
      <c r="F1523" s="1">
        <v>412</v>
      </c>
      <c r="G1523" s="1">
        <v>329</v>
      </c>
      <c r="H1523" s="1">
        <v>248</v>
      </c>
    </row>
    <row r="1524" spans="1:8">
      <c r="A1524" s="1" t="s">
        <v>278</v>
      </c>
      <c r="B1524" s="1" t="s">
        <v>206</v>
      </c>
      <c r="C1524" s="1" t="s">
        <v>202</v>
      </c>
      <c r="D1524" s="1" t="s">
        <v>14</v>
      </c>
      <c r="E1524" s="1">
        <v>2019</v>
      </c>
      <c r="F1524" s="1">
        <v>361</v>
      </c>
      <c r="G1524" s="1">
        <v>289</v>
      </c>
      <c r="H1524" s="1">
        <v>217</v>
      </c>
    </row>
    <row r="1525" spans="1:8">
      <c r="A1525" s="1" t="s">
        <v>278</v>
      </c>
      <c r="B1525" s="1" t="s">
        <v>206</v>
      </c>
      <c r="C1525" s="1" t="s">
        <v>202</v>
      </c>
      <c r="D1525" s="1" t="s">
        <v>13</v>
      </c>
      <c r="E1525" s="1">
        <v>2019</v>
      </c>
      <c r="F1525" s="1">
        <v>380</v>
      </c>
      <c r="G1525" s="1">
        <v>303</v>
      </c>
      <c r="H1525" s="1">
        <v>229</v>
      </c>
    </row>
    <row r="1526" spans="1:8">
      <c r="A1526" s="1" t="s">
        <v>278</v>
      </c>
      <c r="B1526" s="1" t="s">
        <v>206</v>
      </c>
      <c r="C1526" s="1" t="s">
        <v>202</v>
      </c>
      <c r="D1526" s="1" t="s">
        <v>11</v>
      </c>
      <c r="E1526" s="1">
        <v>2019</v>
      </c>
      <c r="F1526" s="1">
        <v>333</v>
      </c>
      <c r="G1526" s="1">
        <v>265</v>
      </c>
      <c r="H1526" s="1">
        <v>200</v>
      </c>
    </row>
    <row r="1527" spans="1:8">
      <c r="A1527" s="1" t="s">
        <v>278</v>
      </c>
      <c r="B1527" s="1" t="s">
        <v>206</v>
      </c>
      <c r="C1527" s="1" t="s">
        <v>202</v>
      </c>
      <c r="D1527" s="1" t="s">
        <v>10</v>
      </c>
      <c r="E1527" s="1">
        <v>2019</v>
      </c>
      <c r="F1527" s="1">
        <v>452</v>
      </c>
      <c r="G1527" s="1">
        <v>318</v>
      </c>
      <c r="H1527" s="1">
        <v>272</v>
      </c>
    </row>
    <row r="1528" spans="1:8">
      <c r="A1528" s="1" t="s">
        <v>278</v>
      </c>
      <c r="B1528" s="1" t="s">
        <v>206</v>
      </c>
      <c r="C1528" s="1" t="s">
        <v>202</v>
      </c>
      <c r="D1528" s="1" t="s">
        <v>9</v>
      </c>
      <c r="E1528" s="1">
        <v>2019</v>
      </c>
      <c r="F1528" s="1">
        <v>414</v>
      </c>
      <c r="G1528" s="1">
        <v>289</v>
      </c>
      <c r="H1528" s="1">
        <v>249</v>
      </c>
    </row>
    <row r="1529" spans="1:8">
      <c r="A1529" s="1" t="s">
        <v>278</v>
      </c>
      <c r="B1529" s="1" t="s">
        <v>206</v>
      </c>
      <c r="C1529" s="1" t="s">
        <v>202</v>
      </c>
      <c r="D1529" s="1" t="s">
        <v>8</v>
      </c>
      <c r="E1529" s="1">
        <v>2019</v>
      </c>
      <c r="F1529" s="1">
        <v>422</v>
      </c>
      <c r="G1529" s="1">
        <v>294</v>
      </c>
      <c r="H1529" s="1">
        <v>254</v>
      </c>
    </row>
    <row r="1530" spans="1:8">
      <c r="A1530" s="1" t="s">
        <v>278</v>
      </c>
      <c r="B1530" s="1" t="s">
        <v>206</v>
      </c>
      <c r="C1530" s="1" t="s">
        <v>202</v>
      </c>
      <c r="D1530" s="1" t="s">
        <v>7</v>
      </c>
      <c r="E1530" s="1">
        <v>2019</v>
      </c>
      <c r="F1530" s="1">
        <v>397</v>
      </c>
      <c r="G1530" s="1">
        <v>277</v>
      </c>
      <c r="H1530" s="1">
        <v>239</v>
      </c>
    </row>
    <row r="1531" spans="1:8">
      <c r="A1531" s="1" t="s">
        <v>278</v>
      </c>
      <c r="B1531" s="1" t="s">
        <v>206</v>
      </c>
      <c r="C1531" s="1" t="s">
        <v>202</v>
      </c>
      <c r="D1531" s="1" t="s">
        <v>6</v>
      </c>
      <c r="E1531" s="1">
        <v>2019</v>
      </c>
      <c r="F1531" s="1">
        <v>439</v>
      </c>
      <c r="G1531" s="1">
        <v>305</v>
      </c>
      <c r="H1531" s="1">
        <v>264</v>
      </c>
    </row>
    <row r="1532" spans="1:8">
      <c r="A1532" s="1" t="s">
        <v>278</v>
      </c>
      <c r="B1532" s="1" t="s">
        <v>206</v>
      </c>
      <c r="C1532" s="1" t="s">
        <v>202</v>
      </c>
      <c r="D1532" s="1" t="s">
        <v>5</v>
      </c>
      <c r="E1532" s="1">
        <v>2019</v>
      </c>
      <c r="F1532" s="1">
        <v>425</v>
      </c>
      <c r="G1532" s="1">
        <v>295</v>
      </c>
      <c r="H1532" s="1">
        <v>256</v>
      </c>
    </row>
    <row r="1533" spans="1:8">
      <c r="A1533" s="1" t="s">
        <v>278</v>
      </c>
      <c r="B1533" s="1" t="s">
        <v>206</v>
      </c>
      <c r="C1533" s="1" t="s">
        <v>202</v>
      </c>
      <c r="D1533" s="1" t="s">
        <v>4</v>
      </c>
      <c r="E1533" s="1">
        <v>2019</v>
      </c>
      <c r="F1533" s="1">
        <v>355</v>
      </c>
      <c r="G1533" s="1">
        <v>247</v>
      </c>
      <c r="H1533" s="1">
        <v>214</v>
      </c>
    </row>
    <row r="1534" spans="1:8">
      <c r="A1534" s="1" t="s">
        <v>278</v>
      </c>
      <c r="B1534" s="1" t="s">
        <v>204</v>
      </c>
      <c r="C1534" s="1" t="s">
        <v>202</v>
      </c>
      <c r="D1534" s="1" t="s">
        <v>18</v>
      </c>
      <c r="E1534" s="1">
        <v>2019</v>
      </c>
      <c r="F1534" s="1">
        <v>412</v>
      </c>
      <c r="G1534" s="1">
        <v>616</v>
      </c>
      <c r="H1534" s="1">
        <v>499</v>
      </c>
    </row>
    <row r="1535" spans="1:8">
      <c r="A1535" s="1" t="s">
        <v>278</v>
      </c>
      <c r="B1535" s="1" t="s">
        <v>204</v>
      </c>
      <c r="C1535" s="1" t="s">
        <v>202</v>
      </c>
      <c r="D1535" s="1" t="s">
        <v>16</v>
      </c>
      <c r="E1535" s="1">
        <v>2019</v>
      </c>
      <c r="F1535" s="1">
        <v>309</v>
      </c>
      <c r="G1535" s="1">
        <v>465</v>
      </c>
      <c r="H1535" s="1">
        <v>374</v>
      </c>
    </row>
    <row r="1536" spans="1:8">
      <c r="A1536" s="1" t="s">
        <v>278</v>
      </c>
      <c r="B1536" s="1" t="s">
        <v>204</v>
      </c>
      <c r="C1536" s="1" t="s">
        <v>202</v>
      </c>
      <c r="D1536" s="1" t="s">
        <v>14</v>
      </c>
      <c r="E1536" s="1">
        <v>2019</v>
      </c>
      <c r="F1536" s="1">
        <v>272</v>
      </c>
      <c r="G1536" s="1">
        <v>405</v>
      </c>
      <c r="H1536" s="1">
        <v>330</v>
      </c>
    </row>
    <row r="1537" spans="1:8">
      <c r="A1537" s="1" t="s">
        <v>278</v>
      </c>
      <c r="B1537" s="1" t="s">
        <v>204</v>
      </c>
      <c r="C1537" s="1" t="s">
        <v>202</v>
      </c>
      <c r="D1537" s="1" t="s">
        <v>13</v>
      </c>
      <c r="E1537" s="1">
        <v>2019</v>
      </c>
      <c r="F1537" s="1">
        <v>245</v>
      </c>
      <c r="G1537" s="1">
        <v>369</v>
      </c>
      <c r="H1537" s="1">
        <v>297</v>
      </c>
    </row>
    <row r="1538" spans="1:8">
      <c r="A1538" s="1" t="s">
        <v>278</v>
      </c>
      <c r="B1538" s="1" t="s">
        <v>204</v>
      </c>
      <c r="C1538" s="1" t="s">
        <v>202</v>
      </c>
      <c r="D1538" s="1" t="s">
        <v>11</v>
      </c>
      <c r="E1538" s="1">
        <v>2019</v>
      </c>
      <c r="F1538" s="1">
        <v>261</v>
      </c>
      <c r="G1538" s="1">
        <v>391</v>
      </c>
      <c r="H1538" s="1">
        <v>316</v>
      </c>
    </row>
    <row r="1539" spans="1:8">
      <c r="A1539" s="1" t="s">
        <v>278</v>
      </c>
      <c r="B1539" s="1" t="s">
        <v>204</v>
      </c>
      <c r="C1539" s="1" t="s">
        <v>202</v>
      </c>
      <c r="D1539" s="1" t="s">
        <v>10</v>
      </c>
      <c r="E1539" s="1">
        <v>2019</v>
      </c>
      <c r="F1539" s="1">
        <v>234</v>
      </c>
      <c r="G1539" s="1">
        <v>352</v>
      </c>
      <c r="H1539" s="1">
        <v>283</v>
      </c>
    </row>
    <row r="1540" spans="1:8">
      <c r="A1540" s="1" t="s">
        <v>278</v>
      </c>
      <c r="B1540" s="1" t="s">
        <v>204</v>
      </c>
      <c r="C1540" s="1" t="s">
        <v>202</v>
      </c>
      <c r="D1540" s="1" t="s">
        <v>9</v>
      </c>
      <c r="E1540" s="1">
        <v>2019</v>
      </c>
      <c r="F1540" s="1">
        <v>221</v>
      </c>
      <c r="G1540" s="1">
        <v>329</v>
      </c>
      <c r="H1540" s="1">
        <v>268</v>
      </c>
    </row>
    <row r="1541" spans="1:8">
      <c r="A1541" s="1" t="s">
        <v>278</v>
      </c>
      <c r="B1541" s="1" t="s">
        <v>203</v>
      </c>
      <c r="C1541" s="1" t="s">
        <v>202</v>
      </c>
      <c r="D1541" s="1" t="s">
        <v>18</v>
      </c>
      <c r="E1541" s="1">
        <v>2019</v>
      </c>
      <c r="F1541" s="1">
        <v>220</v>
      </c>
      <c r="G1541" s="1">
        <v>773</v>
      </c>
      <c r="H1541" s="1">
        <v>267</v>
      </c>
    </row>
    <row r="1542" spans="1:8">
      <c r="A1542" s="1" t="s">
        <v>278</v>
      </c>
      <c r="B1542" s="1" t="s">
        <v>203</v>
      </c>
      <c r="C1542" s="1" t="s">
        <v>202</v>
      </c>
      <c r="D1542" s="1" t="s">
        <v>16</v>
      </c>
      <c r="E1542" s="1">
        <v>2019</v>
      </c>
      <c r="F1542" s="1">
        <v>262</v>
      </c>
      <c r="G1542" s="1">
        <v>910</v>
      </c>
      <c r="H1542" s="1">
        <v>317</v>
      </c>
    </row>
    <row r="1543" spans="1:8">
      <c r="A1543" s="1" t="s">
        <v>278</v>
      </c>
      <c r="B1543" s="1" t="s">
        <v>203</v>
      </c>
      <c r="C1543" s="1" t="s">
        <v>202</v>
      </c>
      <c r="D1543" s="1" t="s">
        <v>14</v>
      </c>
      <c r="E1543" s="1">
        <v>2019</v>
      </c>
      <c r="F1543" s="1">
        <v>217</v>
      </c>
      <c r="G1543" s="1">
        <v>754</v>
      </c>
      <c r="H1543" s="1">
        <v>264</v>
      </c>
    </row>
    <row r="1544" spans="1:8">
      <c r="A1544" s="1" t="s">
        <v>278</v>
      </c>
      <c r="B1544" s="1" t="s">
        <v>203</v>
      </c>
      <c r="C1544" s="1" t="s">
        <v>202</v>
      </c>
      <c r="D1544" s="1" t="s">
        <v>13</v>
      </c>
      <c r="E1544" s="1">
        <v>2019</v>
      </c>
      <c r="F1544" s="1">
        <v>198</v>
      </c>
      <c r="G1544" s="1">
        <v>690</v>
      </c>
      <c r="H1544" s="1">
        <v>241</v>
      </c>
    </row>
    <row r="1545" spans="1:8">
      <c r="A1545" s="1" t="s">
        <v>278</v>
      </c>
      <c r="B1545" s="1" t="s">
        <v>203</v>
      </c>
      <c r="C1545" s="1" t="s">
        <v>202</v>
      </c>
      <c r="D1545" s="1" t="s">
        <v>11</v>
      </c>
      <c r="E1545" s="1">
        <v>2019</v>
      </c>
      <c r="F1545" s="1">
        <v>190</v>
      </c>
      <c r="G1545" s="1">
        <v>672</v>
      </c>
      <c r="H1545" s="1">
        <v>231</v>
      </c>
    </row>
    <row r="1546" spans="1:8">
      <c r="A1546" s="1" t="s">
        <v>278</v>
      </c>
      <c r="B1546" s="1" t="s">
        <v>203</v>
      </c>
      <c r="C1546" s="1" t="s">
        <v>202</v>
      </c>
      <c r="D1546" s="1" t="s">
        <v>10</v>
      </c>
      <c r="E1546" s="1">
        <v>2019</v>
      </c>
      <c r="F1546" s="1">
        <v>184</v>
      </c>
      <c r="G1546" s="1">
        <v>647</v>
      </c>
      <c r="H1546" s="1">
        <v>223</v>
      </c>
    </row>
    <row r="1547" spans="1:8">
      <c r="A1547" s="1" t="s">
        <v>278</v>
      </c>
      <c r="B1547" s="1" t="s">
        <v>203</v>
      </c>
      <c r="C1547" s="1" t="s">
        <v>202</v>
      </c>
      <c r="D1547" s="1" t="s">
        <v>9</v>
      </c>
      <c r="E1547" s="1">
        <v>2019</v>
      </c>
      <c r="F1547" s="1">
        <v>203</v>
      </c>
      <c r="G1547" s="1">
        <v>711</v>
      </c>
      <c r="H1547" s="1">
        <v>246</v>
      </c>
    </row>
    <row r="1548" spans="1:8">
      <c r="A1548" s="1" t="s">
        <v>278</v>
      </c>
      <c r="B1548" s="1" t="s">
        <v>203</v>
      </c>
      <c r="C1548" s="1" t="s">
        <v>202</v>
      </c>
      <c r="D1548" s="1" t="s">
        <v>8</v>
      </c>
      <c r="E1548" s="1">
        <v>2019</v>
      </c>
      <c r="F1548" s="1">
        <v>197</v>
      </c>
      <c r="G1548" s="1">
        <v>684</v>
      </c>
      <c r="H1548" s="1">
        <v>239</v>
      </c>
    </row>
    <row r="1549" spans="1:8">
      <c r="A1549" s="1" t="s">
        <v>278</v>
      </c>
      <c r="B1549" s="1" t="s">
        <v>203</v>
      </c>
      <c r="C1549" s="1" t="s">
        <v>202</v>
      </c>
      <c r="D1549" s="1" t="s">
        <v>7</v>
      </c>
      <c r="E1549" s="1">
        <v>2019</v>
      </c>
      <c r="F1549" s="1">
        <v>147</v>
      </c>
      <c r="G1549" s="1">
        <v>513</v>
      </c>
      <c r="H1549" s="1">
        <v>179</v>
      </c>
    </row>
    <row r="1550" spans="1:8">
      <c r="A1550" s="1" t="s">
        <v>278</v>
      </c>
      <c r="B1550" s="1" t="s">
        <v>203</v>
      </c>
      <c r="C1550" s="1" t="s">
        <v>202</v>
      </c>
      <c r="D1550" s="1" t="s">
        <v>6</v>
      </c>
      <c r="E1550" s="1">
        <v>2019</v>
      </c>
      <c r="F1550" s="1">
        <v>139</v>
      </c>
      <c r="G1550" s="1">
        <v>485</v>
      </c>
      <c r="H1550" s="1">
        <v>168</v>
      </c>
    </row>
    <row r="1551" spans="1:8">
      <c r="A1551" s="1" t="s">
        <v>278</v>
      </c>
      <c r="B1551" s="1" t="s">
        <v>205</v>
      </c>
      <c r="C1551" s="1" t="s">
        <v>202</v>
      </c>
      <c r="D1551" s="1" t="s">
        <v>18</v>
      </c>
      <c r="E1551" s="1">
        <v>2019</v>
      </c>
      <c r="F1551" s="1">
        <v>220</v>
      </c>
      <c r="G1551" s="1">
        <v>896</v>
      </c>
      <c r="H1551" s="1">
        <v>315</v>
      </c>
    </row>
    <row r="1552" spans="1:8">
      <c r="A1552" s="1" t="s">
        <v>278</v>
      </c>
      <c r="B1552" s="1" t="s">
        <v>205</v>
      </c>
      <c r="C1552" s="1" t="s">
        <v>202</v>
      </c>
      <c r="D1552" s="1" t="s">
        <v>16</v>
      </c>
      <c r="E1552" s="1">
        <v>2019</v>
      </c>
      <c r="F1552" s="1">
        <v>195</v>
      </c>
      <c r="G1552" s="1">
        <v>805</v>
      </c>
      <c r="H1552" s="1">
        <v>279</v>
      </c>
    </row>
    <row r="1553" spans="1:8">
      <c r="A1553" s="1" t="s">
        <v>278</v>
      </c>
      <c r="B1553" s="1" t="s">
        <v>205</v>
      </c>
      <c r="C1553" s="1" t="s">
        <v>202</v>
      </c>
      <c r="D1553" s="1" t="s">
        <v>14</v>
      </c>
      <c r="E1553" s="1">
        <v>2019</v>
      </c>
      <c r="F1553" s="1">
        <v>201</v>
      </c>
      <c r="G1553" s="1">
        <v>822</v>
      </c>
      <c r="H1553" s="1">
        <v>288</v>
      </c>
    </row>
    <row r="1554" spans="1:8">
      <c r="A1554" s="1" t="s">
        <v>278</v>
      </c>
      <c r="B1554" s="1" t="s">
        <v>205</v>
      </c>
      <c r="C1554" s="1" t="s">
        <v>202</v>
      </c>
      <c r="D1554" s="1" t="s">
        <v>13</v>
      </c>
      <c r="E1554" s="1">
        <v>2019</v>
      </c>
      <c r="F1554" s="1">
        <v>190</v>
      </c>
      <c r="G1554" s="1">
        <v>775</v>
      </c>
      <c r="H1554" s="1">
        <v>272</v>
      </c>
    </row>
    <row r="1555" spans="1:8">
      <c r="A1555" s="1" t="s">
        <v>278</v>
      </c>
      <c r="B1555" s="1" t="s">
        <v>205</v>
      </c>
      <c r="C1555" s="1" t="s">
        <v>202</v>
      </c>
      <c r="D1555" s="1" t="s">
        <v>11</v>
      </c>
      <c r="E1555" s="1">
        <v>2019</v>
      </c>
      <c r="F1555" s="1">
        <v>198</v>
      </c>
      <c r="G1555" s="1">
        <v>813</v>
      </c>
      <c r="H1555" s="1">
        <v>283</v>
      </c>
    </row>
    <row r="1556" spans="1:8">
      <c r="A1556" s="1" t="s">
        <v>278</v>
      </c>
      <c r="B1556" s="1" t="s">
        <v>205</v>
      </c>
      <c r="C1556" s="1" t="s">
        <v>202</v>
      </c>
      <c r="D1556" s="1" t="s">
        <v>10</v>
      </c>
      <c r="E1556" s="1">
        <v>2019</v>
      </c>
      <c r="F1556" s="1">
        <v>189</v>
      </c>
      <c r="G1556" s="1">
        <v>770</v>
      </c>
      <c r="H1556" s="1">
        <v>270</v>
      </c>
    </row>
    <row r="1557" spans="1:8">
      <c r="A1557" s="1" t="s">
        <v>278</v>
      </c>
      <c r="B1557" s="1" t="s">
        <v>205</v>
      </c>
      <c r="C1557" s="1" t="s">
        <v>202</v>
      </c>
      <c r="D1557" s="1" t="s">
        <v>9</v>
      </c>
      <c r="E1557" s="1">
        <v>2019</v>
      </c>
      <c r="F1557" s="1">
        <v>167</v>
      </c>
      <c r="G1557" s="1">
        <v>688</v>
      </c>
      <c r="H1557" s="1">
        <v>239</v>
      </c>
    </row>
    <row r="1558" spans="1:8">
      <c r="A1558" s="1" t="s">
        <v>278</v>
      </c>
      <c r="B1558" s="1" t="s">
        <v>205</v>
      </c>
      <c r="C1558" s="1" t="s">
        <v>202</v>
      </c>
      <c r="D1558" s="1" t="s">
        <v>8</v>
      </c>
      <c r="E1558" s="1">
        <v>2019</v>
      </c>
      <c r="F1558" s="1">
        <v>144</v>
      </c>
      <c r="G1558" s="1">
        <v>590</v>
      </c>
      <c r="H1558" s="1">
        <v>206</v>
      </c>
    </row>
    <row r="1559" spans="1:8">
      <c r="A1559" s="1" t="s">
        <v>278</v>
      </c>
      <c r="B1559" s="1" t="s">
        <v>205</v>
      </c>
      <c r="C1559" s="1" t="s">
        <v>202</v>
      </c>
      <c r="D1559" s="1" t="s">
        <v>7</v>
      </c>
      <c r="E1559" s="1">
        <v>2019</v>
      </c>
      <c r="F1559" s="1">
        <v>152</v>
      </c>
      <c r="G1559" s="1">
        <v>626</v>
      </c>
      <c r="H1559" s="1">
        <v>217</v>
      </c>
    </row>
    <row r="1560" spans="1:8">
      <c r="A1560" s="1" t="s">
        <v>278</v>
      </c>
      <c r="B1560" s="1" t="s">
        <v>205</v>
      </c>
      <c r="C1560" s="1" t="s">
        <v>202</v>
      </c>
      <c r="D1560" s="1" t="s">
        <v>6</v>
      </c>
      <c r="E1560" s="1">
        <v>2019</v>
      </c>
      <c r="F1560" s="1">
        <v>181</v>
      </c>
      <c r="G1560" s="1">
        <v>749</v>
      </c>
      <c r="H1560" s="1">
        <v>259</v>
      </c>
    </row>
    <row r="1561" spans="1:8">
      <c r="A1561" s="1" t="s">
        <v>280</v>
      </c>
      <c r="B1561" s="1" t="s">
        <v>207</v>
      </c>
      <c r="C1561" s="1" t="s">
        <v>213</v>
      </c>
      <c r="D1561" s="1" t="s">
        <v>18</v>
      </c>
      <c r="E1561" s="1">
        <v>2019</v>
      </c>
      <c r="F1561" s="1">
        <v>3000</v>
      </c>
      <c r="G1561" s="1">
        <v>2100</v>
      </c>
      <c r="H1561" s="1">
        <v>1746</v>
      </c>
    </row>
    <row r="1562" spans="1:8">
      <c r="A1562" s="1" t="s">
        <v>280</v>
      </c>
      <c r="B1562" s="1" t="s">
        <v>207</v>
      </c>
      <c r="C1562" s="1" t="s">
        <v>213</v>
      </c>
      <c r="D1562" s="1" t="s">
        <v>16</v>
      </c>
      <c r="E1562" s="1">
        <v>2019</v>
      </c>
      <c r="F1562" s="1">
        <v>3400</v>
      </c>
      <c r="G1562" s="1">
        <v>2380</v>
      </c>
      <c r="H1562" s="1">
        <v>1979</v>
      </c>
    </row>
    <row r="1563" spans="1:8">
      <c r="A1563" s="1" t="s">
        <v>280</v>
      </c>
      <c r="B1563" s="1" t="s">
        <v>207</v>
      </c>
      <c r="C1563" s="1" t="s">
        <v>213</v>
      </c>
      <c r="D1563" s="1" t="s">
        <v>14</v>
      </c>
      <c r="E1563" s="1">
        <v>2019</v>
      </c>
      <c r="F1563" s="1">
        <v>3000</v>
      </c>
      <c r="G1563" s="1">
        <v>2100</v>
      </c>
      <c r="H1563" s="1">
        <v>1746</v>
      </c>
    </row>
    <row r="1564" spans="1:8">
      <c r="A1564" s="1" t="s">
        <v>280</v>
      </c>
      <c r="B1564" s="1" t="s">
        <v>207</v>
      </c>
      <c r="C1564" s="1" t="s">
        <v>213</v>
      </c>
      <c r="D1564" s="1" t="s">
        <v>13</v>
      </c>
      <c r="E1564" s="1">
        <v>2019</v>
      </c>
      <c r="F1564" s="1">
        <v>2800</v>
      </c>
      <c r="G1564" s="1">
        <v>1960</v>
      </c>
      <c r="H1564" s="1">
        <v>1630</v>
      </c>
    </row>
    <row r="1565" spans="1:8">
      <c r="A1565" s="1" t="s">
        <v>280</v>
      </c>
      <c r="B1565" s="1" t="s">
        <v>207</v>
      </c>
      <c r="C1565" s="1" t="s">
        <v>213</v>
      </c>
      <c r="D1565" s="1" t="s">
        <v>11</v>
      </c>
      <c r="E1565" s="1">
        <v>2019</v>
      </c>
      <c r="F1565" s="1">
        <v>2300</v>
      </c>
      <c r="G1565" s="1">
        <v>1610</v>
      </c>
      <c r="H1565" s="1">
        <v>1339</v>
      </c>
    </row>
    <row r="1566" spans="1:8">
      <c r="A1566" s="1" t="s">
        <v>280</v>
      </c>
      <c r="B1566" s="1" t="s">
        <v>207</v>
      </c>
      <c r="C1566" s="1" t="s">
        <v>213</v>
      </c>
      <c r="D1566" s="1" t="s">
        <v>10</v>
      </c>
      <c r="E1566" s="1">
        <v>2019</v>
      </c>
      <c r="F1566" s="1">
        <v>2700</v>
      </c>
      <c r="G1566" s="1">
        <v>1620</v>
      </c>
      <c r="H1566" s="1">
        <v>1571</v>
      </c>
    </row>
    <row r="1567" spans="1:8">
      <c r="A1567" s="1" t="s">
        <v>280</v>
      </c>
      <c r="B1567" s="1" t="s">
        <v>207</v>
      </c>
      <c r="C1567" s="1" t="s">
        <v>213</v>
      </c>
      <c r="D1567" s="1" t="s">
        <v>9</v>
      </c>
      <c r="E1567" s="1">
        <v>2019</v>
      </c>
      <c r="F1567" s="1">
        <v>2600</v>
      </c>
      <c r="G1567" s="1">
        <v>1560</v>
      </c>
      <c r="H1567" s="1">
        <v>1513</v>
      </c>
    </row>
    <row r="1568" spans="1:8">
      <c r="A1568" s="1" t="s">
        <v>280</v>
      </c>
      <c r="B1568" s="1" t="s">
        <v>207</v>
      </c>
      <c r="C1568" s="1" t="s">
        <v>213</v>
      </c>
      <c r="D1568" s="1" t="s">
        <v>8</v>
      </c>
      <c r="E1568" s="1">
        <v>2019</v>
      </c>
      <c r="F1568" s="1">
        <v>2300</v>
      </c>
      <c r="G1568" s="1">
        <v>1380</v>
      </c>
      <c r="H1568" s="1">
        <v>1339</v>
      </c>
    </row>
    <row r="1569" spans="1:8">
      <c r="A1569" s="1" t="s">
        <v>280</v>
      </c>
      <c r="B1569" s="1" t="s">
        <v>207</v>
      </c>
      <c r="C1569" s="1" t="s">
        <v>213</v>
      </c>
      <c r="D1569" s="1" t="s">
        <v>7</v>
      </c>
      <c r="E1569" s="1">
        <v>2019</v>
      </c>
      <c r="F1569" s="1">
        <v>2100</v>
      </c>
      <c r="G1569" s="1">
        <v>1260</v>
      </c>
      <c r="H1569" s="1">
        <v>1222</v>
      </c>
    </row>
    <row r="1570" spans="1:8">
      <c r="A1570" s="1" t="s">
        <v>280</v>
      </c>
      <c r="B1570" s="1" t="s">
        <v>207</v>
      </c>
      <c r="C1570" s="1" t="s">
        <v>213</v>
      </c>
      <c r="D1570" s="1" t="s">
        <v>6</v>
      </c>
      <c r="E1570" s="1">
        <v>2019</v>
      </c>
      <c r="F1570" s="1">
        <v>2600</v>
      </c>
      <c r="G1570" s="1">
        <v>1560</v>
      </c>
      <c r="H1570" s="1">
        <v>1513</v>
      </c>
    </row>
    <row r="1571" spans="1:8">
      <c r="A1571" s="1" t="s">
        <v>280</v>
      </c>
      <c r="B1571" s="1" t="s">
        <v>207</v>
      </c>
      <c r="C1571" s="1" t="s">
        <v>213</v>
      </c>
      <c r="D1571" s="1" t="s">
        <v>5</v>
      </c>
      <c r="E1571" s="1">
        <v>2019</v>
      </c>
      <c r="F1571" s="1">
        <v>2000</v>
      </c>
      <c r="G1571" s="1">
        <v>1200</v>
      </c>
      <c r="H1571" s="1">
        <v>1164</v>
      </c>
    </row>
    <row r="1572" spans="1:8">
      <c r="A1572" s="1" t="s">
        <v>280</v>
      </c>
      <c r="B1572" s="1" t="s">
        <v>207</v>
      </c>
      <c r="C1572" s="1" t="s">
        <v>213</v>
      </c>
      <c r="D1572" s="1" t="s">
        <v>4</v>
      </c>
      <c r="E1572" s="1">
        <v>2019</v>
      </c>
      <c r="F1572" s="1">
        <v>2200</v>
      </c>
      <c r="G1572" s="1">
        <v>1320</v>
      </c>
      <c r="H1572" s="1">
        <v>1280</v>
      </c>
    </row>
    <row r="1573" spans="1:8">
      <c r="A1573" s="1" t="s">
        <v>280</v>
      </c>
      <c r="B1573" s="1" t="s">
        <v>206</v>
      </c>
      <c r="C1573" s="1" t="s">
        <v>213</v>
      </c>
      <c r="D1573" s="1" t="s">
        <v>18</v>
      </c>
      <c r="E1573" s="1">
        <v>2019</v>
      </c>
      <c r="F1573" s="1">
        <v>2100</v>
      </c>
      <c r="G1573" s="1">
        <v>1680</v>
      </c>
      <c r="H1573" s="1">
        <v>1264</v>
      </c>
    </row>
    <row r="1574" spans="1:8">
      <c r="A1574" s="1" t="s">
        <v>280</v>
      </c>
      <c r="B1574" s="1" t="s">
        <v>206</v>
      </c>
      <c r="C1574" s="1" t="s">
        <v>213</v>
      </c>
      <c r="D1574" s="1" t="s">
        <v>16</v>
      </c>
      <c r="E1574" s="1">
        <v>2019</v>
      </c>
      <c r="F1574" s="1">
        <v>2300</v>
      </c>
      <c r="G1574" s="1">
        <v>1840</v>
      </c>
      <c r="H1574" s="1">
        <v>1385</v>
      </c>
    </row>
    <row r="1575" spans="1:8">
      <c r="A1575" s="1" t="s">
        <v>280</v>
      </c>
      <c r="B1575" s="1" t="s">
        <v>206</v>
      </c>
      <c r="C1575" s="1" t="s">
        <v>213</v>
      </c>
      <c r="D1575" s="1" t="s">
        <v>14</v>
      </c>
      <c r="E1575" s="1">
        <v>2019</v>
      </c>
      <c r="F1575" s="1">
        <v>2000</v>
      </c>
      <c r="G1575" s="1">
        <v>1600</v>
      </c>
      <c r="H1575" s="1">
        <v>1204</v>
      </c>
    </row>
    <row r="1576" spans="1:8">
      <c r="A1576" s="1" t="s">
        <v>280</v>
      </c>
      <c r="B1576" s="1" t="s">
        <v>206</v>
      </c>
      <c r="C1576" s="1" t="s">
        <v>213</v>
      </c>
      <c r="D1576" s="1" t="s">
        <v>13</v>
      </c>
      <c r="E1576" s="1">
        <v>2019</v>
      </c>
      <c r="F1576" s="1">
        <v>2000</v>
      </c>
      <c r="G1576" s="1">
        <v>1600</v>
      </c>
      <c r="H1576" s="1">
        <v>1204</v>
      </c>
    </row>
    <row r="1577" spans="1:8">
      <c r="A1577" s="1" t="s">
        <v>280</v>
      </c>
      <c r="B1577" s="1" t="s">
        <v>206</v>
      </c>
      <c r="C1577" s="1" t="s">
        <v>213</v>
      </c>
      <c r="D1577" s="1" t="s">
        <v>11</v>
      </c>
      <c r="E1577" s="1">
        <v>2019</v>
      </c>
      <c r="F1577" s="1">
        <v>1800</v>
      </c>
      <c r="G1577" s="1">
        <v>1440</v>
      </c>
      <c r="H1577" s="1">
        <v>1084</v>
      </c>
    </row>
    <row r="1578" spans="1:8">
      <c r="A1578" s="1" t="s">
        <v>280</v>
      </c>
      <c r="B1578" s="1" t="s">
        <v>206</v>
      </c>
      <c r="C1578" s="1" t="s">
        <v>213</v>
      </c>
      <c r="D1578" s="1" t="s">
        <v>10</v>
      </c>
      <c r="E1578" s="1">
        <v>2019</v>
      </c>
      <c r="F1578" s="1">
        <v>2400</v>
      </c>
      <c r="G1578" s="1">
        <v>1680</v>
      </c>
      <c r="H1578" s="1">
        <v>1445</v>
      </c>
    </row>
    <row r="1579" spans="1:8">
      <c r="A1579" s="1" t="s">
        <v>280</v>
      </c>
      <c r="B1579" s="1" t="s">
        <v>206</v>
      </c>
      <c r="C1579" s="1" t="s">
        <v>213</v>
      </c>
      <c r="D1579" s="1" t="s">
        <v>9</v>
      </c>
      <c r="E1579" s="1">
        <v>2019</v>
      </c>
      <c r="F1579" s="1">
        <v>1900</v>
      </c>
      <c r="G1579" s="1">
        <v>1330</v>
      </c>
      <c r="H1579" s="1">
        <v>1144</v>
      </c>
    </row>
    <row r="1580" spans="1:8">
      <c r="A1580" s="1" t="s">
        <v>280</v>
      </c>
      <c r="B1580" s="1" t="s">
        <v>206</v>
      </c>
      <c r="C1580" s="1" t="s">
        <v>213</v>
      </c>
      <c r="D1580" s="1" t="s">
        <v>8</v>
      </c>
      <c r="E1580" s="1">
        <v>2019</v>
      </c>
      <c r="F1580" s="1">
        <v>2100</v>
      </c>
      <c r="G1580" s="1">
        <v>1470</v>
      </c>
      <c r="H1580" s="1">
        <v>1264</v>
      </c>
    </row>
    <row r="1581" spans="1:8">
      <c r="A1581" s="1" t="s">
        <v>280</v>
      </c>
      <c r="B1581" s="1" t="s">
        <v>206</v>
      </c>
      <c r="C1581" s="1" t="s">
        <v>213</v>
      </c>
      <c r="D1581" s="1" t="s">
        <v>7</v>
      </c>
      <c r="E1581" s="1">
        <v>2019</v>
      </c>
      <c r="F1581" s="1">
        <v>2200</v>
      </c>
      <c r="G1581" s="1">
        <v>1540</v>
      </c>
      <c r="H1581" s="1">
        <v>1324</v>
      </c>
    </row>
    <row r="1582" spans="1:8">
      <c r="A1582" s="1" t="s">
        <v>280</v>
      </c>
      <c r="B1582" s="1" t="s">
        <v>206</v>
      </c>
      <c r="C1582" s="1" t="s">
        <v>213</v>
      </c>
      <c r="D1582" s="1" t="s">
        <v>6</v>
      </c>
      <c r="E1582" s="1">
        <v>2019</v>
      </c>
      <c r="F1582" s="1">
        <v>2200</v>
      </c>
      <c r="G1582" s="1">
        <v>1540</v>
      </c>
      <c r="H1582" s="1">
        <v>1324</v>
      </c>
    </row>
    <row r="1583" spans="1:8">
      <c r="A1583" s="1" t="s">
        <v>280</v>
      </c>
      <c r="B1583" s="1" t="s">
        <v>206</v>
      </c>
      <c r="C1583" s="1" t="s">
        <v>213</v>
      </c>
      <c r="D1583" s="1" t="s">
        <v>5</v>
      </c>
      <c r="E1583" s="1">
        <v>2019</v>
      </c>
      <c r="F1583" s="1">
        <v>2000</v>
      </c>
      <c r="G1583" s="1">
        <v>1400</v>
      </c>
      <c r="H1583" s="1">
        <v>1204</v>
      </c>
    </row>
    <row r="1584" spans="1:8">
      <c r="A1584" s="1" t="s">
        <v>280</v>
      </c>
      <c r="B1584" s="1" t="s">
        <v>206</v>
      </c>
      <c r="C1584" s="1" t="s">
        <v>213</v>
      </c>
      <c r="D1584" s="1" t="s">
        <v>4</v>
      </c>
      <c r="E1584" s="1">
        <v>2019</v>
      </c>
      <c r="F1584" s="1">
        <v>1800</v>
      </c>
      <c r="G1584" s="1">
        <v>1260</v>
      </c>
      <c r="H1584" s="1">
        <v>1084</v>
      </c>
    </row>
    <row r="1585" spans="1:8">
      <c r="A1585" s="1" t="s">
        <v>280</v>
      </c>
      <c r="B1585" s="1" t="s">
        <v>204</v>
      </c>
      <c r="C1585" s="1" t="s">
        <v>213</v>
      </c>
      <c r="D1585" s="1" t="s">
        <v>18</v>
      </c>
      <c r="E1585" s="1">
        <v>2019</v>
      </c>
      <c r="F1585" s="1">
        <v>1900</v>
      </c>
      <c r="G1585" s="1">
        <v>2850</v>
      </c>
      <c r="H1585" s="1">
        <v>2303</v>
      </c>
    </row>
    <row r="1586" spans="1:8">
      <c r="A1586" s="1" t="s">
        <v>280</v>
      </c>
      <c r="B1586" s="1" t="s">
        <v>204</v>
      </c>
      <c r="C1586" s="1" t="s">
        <v>213</v>
      </c>
      <c r="D1586" s="1" t="s">
        <v>16</v>
      </c>
      <c r="E1586" s="1">
        <v>2019</v>
      </c>
      <c r="F1586" s="1">
        <v>1500</v>
      </c>
      <c r="G1586" s="1">
        <v>2250</v>
      </c>
      <c r="H1586" s="1">
        <v>1818</v>
      </c>
    </row>
    <row r="1587" spans="1:8">
      <c r="A1587" s="1" t="s">
        <v>280</v>
      </c>
      <c r="B1587" s="1" t="s">
        <v>204</v>
      </c>
      <c r="C1587" s="1" t="s">
        <v>213</v>
      </c>
      <c r="D1587" s="1" t="s">
        <v>14</v>
      </c>
      <c r="E1587" s="1">
        <v>2019</v>
      </c>
      <c r="F1587" s="1">
        <v>1500</v>
      </c>
      <c r="G1587" s="1">
        <v>2250</v>
      </c>
      <c r="H1587" s="1">
        <v>1818</v>
      </c>
    </row>
    <row r="1588" spans="1:8">
      <c r="A1588" s="1" t="s">
        <v>280</v>
      </c>
      <c r="B1588" s="1" t="s">
        <v>204</v>
      </c>
      <c r="C1588" s="1" t="s">
        <v>213</v>
      </c>
      <c r="D1588" s="1" t="s">
        <v>13</v>
      </c>
      <c r="E1588" s="1">
        <v>2019</v>
      </c>
      <c r="F1588" s="1">
        <v>1200</v>
      </c>
      <c r="G1588" s="1">
        <v>1800</v>
      </c>
      <c r="H1588" s="1">
        <v>1454</v>
      </c>
    </row>
    <row r="1589" spans="1:8">
      <c r="A1589" s="1" t="s">
        <v>280</v>
      </c>
      <c r="B1589" s="1" t="s">
        <v>204</v>
      </c>
      <c r="C1589" s="1" t="s">
        <v>213</v>
      </c>
      <c r="D1589" s="1" t="s">
        <v>11</v>
      </c>
      <c r="E1589" s="1">
        <v>2019</v>
      </c>
      <c r="F1589" s="1">
        <v>1400</v>
      </c>
      <c r="G1589" s="1">
        <v>2100</v>
      </c>
      <c r="H1589" s="1">
        <v>1697</v>
      </c>
    </row>
    <row r="1590" spans="1:8">
      <c r="A1590" s="1" t="s">
        <v>280</v>
      </c>
      <c r="B1590" s="1" t="s">
        <v>204</v>
      </c>
      <c r="C1590" s="1" t="s">
        <v>213</v>
      </c>
      <c r="D1590" s="1" t="s">
        <v>10</v>
      </c>
      <c r="E1590" s="1">
        <v>2019</v>
      </c>
      <c r="F1590" s="1">
        <v>1200</v>
      </c>
      <c r="G1590" s="1">
        <v>1800</v>
      </c>
      <c r="H1590" s="1">
        <v>1454</v>
      </c>
    </row>
    <row r="1591" spans="1:8">
      <c r="A1591" s="1" t="s">
        <v>280</v>
      </c>
      <c r="B1591" s="1" t="s">
        <v>204</v>
      </c>
      <c r="C1591" s="1" t="s">
        <v>213</v>
      </c>
      <c r="D1591" s="1" t="s">
        <v>9</v>
      </c>
      <c r="E1591" s="1">
        <v>2019</v>
      </c>
      <c r="F1591" s="1">
        <v>1100</v>
      </c>
      <c r="G1591" s="1">
        <v>1650</v>
      </c>
      <c r="H1591" s="1">
        <v>1333</v>
      </c>
    </row>
    <row r="1592" spans="1:8">
      <c r="A1592" s="1" t="s">
        <v>280</v>
      </c>
      <c r="B1592" s="1" t="s">
        <v>203</v>
      </c>
      <c r="C1592" s="1" t="s">
        <v>213</v>
      </c>
      <c r="D1592" s="1" t="s">
        <v>18</v>
      </c>
      <c r="E1592" s="1">
        <v>2019</v>
      </c>
      <c r="F1592" s="1">
        <v>1200</v>
      </c>
      <c r="G1592" s="1">
        <v>4200</v>
      </c>
      <c r="H1592" s="1">
        <v>1457</v>
      </c>
    </row>
    <row r="1593" spans="1:8">
      <c r="A1593" s="1" t="s">
        <v>280</v>
      </c>
      <c r="B1593" s="1" t="s">
        <v>203</v>
      </c>
      <c r="C1593" s="1" t="s">
        <v>213</v>
      </c>
      <c r="D1593" s="1" t="s">
        <v>16</v>
      </c>
      <c r="E1593" s="1">
        <v>2019</v>
      </c>
      <c r="F1593" s="1">
        <v>1300</v>
      </c>
      <c r="G1593" s="1">
        <v>4550</v>
      </c>
      <c r="H1593" s="1">
        <v>1578</v>
      </c>
    </row>
    <row r="1594" spans="1:8">
      <c r="A1594" s="1" t="s">
        <v>280</v>
      </c>
      <c r="B1594" s="1" t="s">
        <v>203</v>
      </c>
      <c r="C1594" s="1" t="s">
        <v>213</v>
      </c>
      <c r="D1594" s="1" t="s">
        <v>14</v>
      </c>
      <c r="E1594" s="1">
        <v>2019</v>
      </c>
      <c r="F1594" s="1">
        <v>1200</v>
      </c>
      <c r="G1594" s="1">
        <v>4200</v>
      </c>
      <c r="H1594" s="1">
        <v>1457</v>
      </c>
    </row>
    <row r="1595" spans="1:8">
      <c r="A1595" s="1" t="s">
        <v>280</v>
      </c>
      <c r="B1595" s="1" t="s">
        <v>203</v>
      </c>
      <c r="C1595" s="1" t="s">
        <v>213</v>
      </c>
      <c r="D1595" s="1" t="s">
        <v>13</v>
      </c>
      <c r="E1595" s="1">
        <v>2019</v>
      </c>
      <c r="F1595" s="1">
        <v>1100</v>
      </c>
      <c r="G1595" s="1">
        <v>3850</v>
      </c>
      <c r="H1595" s="1">
        <v>1335</v>
      </c>
    </row>
    <row r="1596" spans="1:8">
      <c r="A1596" s="1" t="s">
        <v>280</v>
      </c>
      <c r="B1596" s="1" t="s">
        <v>203</v>
      </c>
      <c r="C1596" s="1" t="s">
        <v>213</v>
      </c>
      <c r="D1596" s="1" t="s">
        <v>11</v>
      </c>
      <c r="E1596" s="1">
        <v>2019</v>
      </c>
      <c r="F1596" s="1">
        <v>900</v>
      </c>
      <c r="G1596" s="1">
        <v>3150</v>
      </c>
      <c r="H1596" s="1">
        <v>1093</v>
      </c>
    </row>
    <row r="1597" spans="1:8">
      <c r="A1597" s="1" t="s">
        <v>280</v>
      </c>
      <c r="B1597" s="1" t="s">
        <v>203</v>
      </c>
      <c r="C1597" s="1" t="s">
        <v>213</v>
      </c>
      <c r="D1597" s="1" t="s">
        <v>10</v>
      </c>
      <c r="E1597" s="1">
        <v>2019</v>
      </c>
      <c r="F1597" s="1">
        <v>1100</v>
      </c>
      <c r="G1597" s="1">
        <v>3850</v>
      </c>
      <c r="H1597" s="1">
        <v>1335</v>
      </c>
    </row>
    <row r="1598" spans="1:8">
      <c r="A1598" s="1" t="s">
        <v>280</v>
      </c>
      <c r="B1598" s="1" t="s">
        <v>203</v>
      </c>
      <c r="C1598" s="1" t="s">
        <v>213</v>
      </c>
      <c r="D1598" s="1" t="s">
        <v>9</v>
      </c>
      <c r="E1598" s="1">
        <v>2019</v>
      </c>
      <c r="F1598" s="1">
        <v>1000</v>
      </c>
      <c r="G1598" s="1">
        <v>3500</v>
      </c>
      <c r="H1598" s="1">
        <v>1214</v>
      </c>
    </row>
    <row r="1599" spans="1:8">
      <c r="A1599" s="1" t="s">
        <v>280</v>
      </c>
      <c r="B1599" s="1" t="s">
        <v>203</v>
      </c>
      <c r="C1599" s="1" t="s">
        <v>213</v>
      </c>
      <c r="D1599" s="1" t="s">
        <v>8</v>
      </c>
      <c r="E1599" s="1">
        <v>2019</v>
      </c>
      <c r="F1599" s="1">
        <v>900</v>
      </c>
      <c r="G1599" s="1">
        <v>3150</v>
      </c>
      <c r="H1599" s="1">
        <v>1093</v>
      </c>
    </row>
    <row r="1600" spans="1:8">
      <c r="A1600" s="1" t="s">
        <v>280</v>
      </c>
      <c r="B1600" s="1" t="s">
        <v>203</v>
      </c>
      <c r="C1600" s="1" t="s">
        <v>213</v>
      </c>
      <c r="D1600" s="1" t="s">
        <v>7</v>
      </c>
      <c r="E1600" s="1">
        <v>2019</v>
      </c>
      <c r="F1600" s="1">
        <v>800</v>
      </c>
      <c r="G1600" s="1">
        <v>2800</v>
      </c>
      <c r="H1600" s="1">
        <v>971</v>
      </c>
    </row>
    <row r="1601" spans="1:8">
      <c r="A1601" s="1" t="s">
        <v>280</v>
      </c>
      <c r="B1601" s="1" t="s">
        <v>203</v>
      </c>
      <c r="C1601" s="1" t="s">
        <v>213</v>
      </c>
      <c r="D1601" s="1" t="s">
        <v>6</v>
      </c>
      <c r="E1601" s="1">
        <v>2019</v>
      </c>
      <c r="F1601" s="1">
        <v>700</v>
      </c>
      <c r="G1601" s="1">
        <v>2450</v>
      </c>
      <c r="H1601" s="1">
        <v>850</v>
      </c>
    </row>
    <row r="1602" spans="1:8">
      <c r="A1602" s="1" t="s">
        <v>280</v>
      </c>
      <c r="B1602" s="1" t="s">
        <v>205</v>
      </c>
      <c r="C1602" s="1" t="s">
        <v>213</v>
      </c>
      <c r="D1602" s="1" t="s">
        <v>18</v>
      </c>
      <c r="E1602" s="1">
        <v>2019</v>
      </c>
      <c r="F1602" s="1">
        <v>1000</v>
      </c>
      <c r="G1602" s="1">
        <v>4100</v>
      </c>
      <c r="H1602" s="1">
        <v>1431</v>
      </c>
    </row>
    <row r="1603" spans="1:8">
      <c r="A1603" s="1" t="s">
        <v>280</v>
      </c>
      <c r="B1603" s="1" t="s">
        <v>205</v>
      </c>
      <c r="C1603" s="1" t="s">
        <v>213</v>
      </c>
      <c r="D1603" s="1" t="s">
        <v>16</v>
      </c>
      <c r="E1603" s="1">
        <v>2019</v>
      </c>
      <c r="F1603" s="1">
        <v>900</v>
      </c>
      <c r="G1603" s="1">
        <v>3690</v>
      </c>
      <c r="H1603" s="1">
        <v>1288</v>
      </c>
    </row>
    <row r="1604" spans="1:8">
      <c r="A1604" s="1" t="s">
        <v>280</v>
      </c>
      <c r="B1604" s="1" t="s">
        <v>205</v>
      </c>
      <c r="C1604" s="1" t="s">
        <v>213</v>
      </c>
      <c r="D1604" s="1" t="s">
        <v>14</v>
      </c>
      <c r="E1604" s="1">
        <v>2019</v>
      </c>
      <c r="F1604" s="1">
        <v>1100</v>
      </c>
      <c r="G1604" s="1">
        <v>4510</v>
      </c>
      <c r="H1604" s="1">
        <v>1574</v>
      </c>
    </row>
    <row r="1605" spans="1:8">
      <c r="A1605" s="1" t="s">
        <v>280</v>
      </c>
      <c r="B1605" s="1" t="s">
        <v>205</v>
      </c>
      <c r="C1605" s="1" t="s">
        <v>213</v>
      </c>
      <c r="D1605" s="1" t="s">
        <v>13</v>
      </c>
      <c r="E1605" s="1">
        <v>2019</v>
      </c>
      <c r="F1605" s="1">
        <v>900</v>
      </c>
      <c r="G1605" s="1">
        <v>3690</v>
      </c>
      <c r="H1605" s="1">
        <v>1288</v>
      </c>
    </row>
    <row r="1606" spans="1:8">
      <c r="A1606" s="1" t="s">
        <v>280</v>
      </c>
      <c r="B1606" s="1" t="s">
        <v>205</v>
      </c>
      <c r="C1606" s="1" t="s">
        <v>213</v>
      </c>
      <c r="D1606" s="1" t="s">
        <v>11</v>
      </c>
      <c r="E1606" s="1">
        <v>2019</v>
      </c>
      <c r="F1606" s="1">
        <v>900</v>
      </c>
      <c r="G1606" s="1">
        <v>3690</v>
      </c>
      <c r="H1606" s="1">
        <v>1288</v>
      </c>
    </row>
    <row r="1607" spans="1:8">
      <c r="A1607" s="1" t="s">
        <v>280</v>
      </c>
      <c r="B1607" s="1" t="s">
        <v>205</v>
      </c>
      <c r="C1607" s="1" t="s">
        <v>213</v>
      </c>
      <c r="D1607" s="1" t="s">
        <v>10</v>
      </c>
      <c r="E1607" s="1">
        <v>2019</v>
      </c>
      <c r="F1607" s="1">
        <v>1000</v>
      </c>
      <c r="G1607" s="1">
        <v>4100</v>
      </c>
      <c r="H1607" s="1">
        <v>1431</v>
      </c>
    </row>
    <row r="1608" spans="1:8">
      <c r="A1608" s="1" t="s">
        <v>280</v>
      </c>
      <c r="B1608" s="1" t="s">
        <v>205</v>
      </c>
      <c r="C1608" s="1" t="s">
        <v>213</v>
      </c>
      <c r="D1608" s="1" t="s">
        <v>9</v>
      </c>
      <c r="E1608" s="1">
        <v>2019</v>
      </c>
      <c r="F1608" s="1">
        <v>900</v>
      </c>
      <c r="G1608" s="1">
        <v>3690</v>
      </c>
      <c r="H1608" s="1">
        <v>1288</v>
      </c>
    </row>
    <row r="1609" spans="1:8">
      <c r="A1609" s="1" t="s">
        <v>280</v>
      </c>
      <c r="B1609" s="1" t="s">
        <v>205</v>
      </c>
      <c r="C1609" s="1" t="s">
        <v>213</v>
      </c>
      <c r="D1609" s="1" t="s">
        <v>8</v>
      </c>
      <c r="E1609" s="1">
        <v>2019</v>
      </c>
      <c r="F1609" s="1">
        <v>700</v>
      </c>
      <c r="G1609" s="1">
        <v>2870</v>
      </c>
      <c r="H1609" s="1">
        <v>1002</v>
      </c>
    </row>
    <row r="1610" spans="1:8">
      <c r="A1610" s="1" t="s">
        <v>280</v>
      </c>
      <c r="B1610" s="1" t="s">
        <v>205</v>
      </c>
      <c r="C1610" s="1" t="s">
        <v>213</v>
      </c>
      <c r="D1610" s="1" t="s">
        <v>7</v>
      </c>
      <c r="E1610" s="1">
        <v>2019</v>
      </c>
      <c r="F1610" s="1">
        <v>800</v>
      </c>
      <c r="G1610" s="1">
        <v>3280</v>
      </c>
      <c r="H1610" s="1">
        <v>1145</v>
      </c>
    </row>
    <row r="1611" spans="1:8">
      <c r="A1611" s="1" t="s">
        <v>280</v>
      </c>
      <c r="B1611" s="1" t="s">
        <v>205</v>
      </c>
      <c r="C1611" s="1" t="s">
        <v>213</v>
      </c>
      <c r="D1611" s="1" t="s">
        <v>6</v>
      </c>
      <c r="E1611" s="1">
        <v>2019</v>
      </c>
      <c r="F1611" s="1">
        <v>900</v>
      </c>
      <c r="G1611" s="1">
        <v>3690</v>
      </c>
      <c r="H1611" s="1">
        <v>1288</v>
      </c>
    </row>
    <row r="1612" spans="1:8">
      <c r="A1612" s="1" t="s">
        <v>280</v>
      </c>
      <c r="B1612" s="1" t="s">
        <v>207</v>
      </c>
      <c r="C1612" s="1" t="s">
        <v>279</v>
      </c>
      <c r="D1612" s="1" t="s">
        <v>18</v>
      </c>
      <c r="E1612" s="1">
        <v>2019</v>
      </c>
      <c r="F1612" s="1">
        <v>600</v>
      </c>
      <c r="G1612" s="1">
        <v>420</v>
      </c>
      <c r="H1612" s="1">
        <v>349</v>
      </c>
    </row>
    <row r="1613" spans="1:8">
      <c r="A1613" s="1" t="s">
        <v>280</v>
      </c>
      <c r="B1613" s="1" t="s">
        <v>207</v>
      </c>
      <c r="C1613" s="1" t="s">
        <v>279</v>
      </c>
      <c r="D1613" s="1" t="s">
        <v>16</v>
      </c>
      <c r="E1613" s="1">
        <v>2019</v>
      </c>
      <c r="F1613" s="1">
        <v>600</v>
      </c>
      <c r="G1613" s="1">
        <v>420</v>
      </c>
      <c r="H1613" s="1">
        <v>349</v>
      </c>
    </row>
    <row r="1614" spans="1:8">
      <c r="A1614" s="1" t="s">
        <v>280</v>
      </c>
      <c r="B1614" s="1" t="s">
        <v>207</v>
      </c>
      <c r="C1614" s="1" t="s">
        <v>279</v>
      </c>
      <c r="D1614" s="1" t="s">
        <v>14</v>
      </c>
      <c r="E1614" s="1">
        <v>2019</v>
      </c>
      <c r="F1614" s="1">
        <v>600</v>
      </c>
      <c r="G1614" s="1">
        <v>420</v>
      </c>
      <c r="H1614" s="1">
        <v>349</v>
      </c>
    </row>
    <row r="1615" spans="1:8">
      <c r="A1615" s="1" t="s">
        <v>280</v>
      </c>
      <c r="B1615" s="1" t="s">
        <v>207</v>
      </c>
      <c r="C1615" s="1" t="s">
        <v>279</v>
      </c>
      <c r="D1615" s="1" t="s">
        <v>13</v>
      </c>
      <c r="E1615" s="1">
        <v>2019</v>
      </c>
      <c r="F1615" s="1">
        <v>600</v>
      </c>
      <c r="G1615" s="1">
        <v>420</v>
      </c>
      <c r="H1615" s="1">
        <v>349</v>
      </c>
    </row>
    <row r="1616" spans="1:8">
      <c r="A1616" s="1" t="s">
        <v>280</v>
      </c>
      <c r="B1616" s="1" t="s">
        <v>207</v>
      </c>
      <c r="C1616" s="1" t="s">
        <v>279</v>
      </c>
      <c r="D1616" s="1" t="s">
        <v>11</v>
      </c>
      <c r="E1616" s="1">
        <v>2019</v>
      </c>
      <c r="F1616" s="1">
        <v>400</v>
      </c>
      <c r="G1616" s="1">
        <v>280</v>
      </c>
      <c r="H1616" s="1">
        <v>233</v>
      </c>
    </row>
    <row r="1617" spans="1:8">
      <c r="A1617" s="1" t="s">
        <v>280</v>
      </c>
      <c r="B1617" s="1" t="s">
        <v>207</v>
      </c>
      <c r="C1617" s="1" t="s">
        <v>279</v>
      </c>
      <c r="D1617" s="1" t="s">
        <v>10</v>
      </c>
      <c r="E1617" s="1">
        <v>2019</v>
      </c>
      <c r="F1617" s="1">
        <v>500</v>
      </c>
      <c r="G1617" s="1">
        <v>300</v>
      </c>
      <c r="H1617" s="1">
        <v>291</v>
      </c>
    </row>
    <row r="1618" spans="1:8">
      <c r="A1618" s="1" t="s">
        <v>280</v>
      </c>
      <c r="B1618" s="1" t="s">
        <v>207</v>
      </c>
      <c r="C1618" s="1" t="s">
        <v>279</v>
      </c>
      <c r="D1618" s="1" t="s">
        <v>9</v>
      </c>
      <c r="E1618" s="1">
        <v>2019</v>
      </c>
      <c r="F1618" s="1">
        <v>600</v>
      </c>
      <c r="G1618" s="1">
        <v>360</v>
      </c>
      <c r="H1618" s="1">
        <v>349</v>
      </c>
    </row>
    <row r="1619" spans="1:8">
      <c r="A1619" s="1" t="s">
        <v>280</v>
      </c>
      <c r="B1619" s="1" t="s">
        <v>207</v>
      </c>
      <c r="C1619" s="1" t="s">
        <v>279</v>
      </c>
      <c r="D1619" s="1" t="s">
        <v>8</v>
      </c>
      <c r="E1619" s="1">
        <v>2019</v>
      </c>
      <c r="F1619" s="1">
        <v>400</v>
      </c>
      <c r="G1619" s="1">
        <v>240</v>
      </c>
      <c r="H1619" s="1">
        <v>233</v>
      </c>
    </row>
    <row r="1620" spans="1:8">
      <c r="A1620" s="1" t="s">
        <v>280</v>
      </c>
      <c r="B1620" s="1" t="s">
        <v>207</v>
      </c>
      <c r="C1620" s="1" t="s">
        <v>279</v>
      </c>
      <c r="D1620" s="1" t="s">
        <v>7</v>
      </c>
      <c r="E1620" s="1">
        <v>2019</v>
      </c>
      <c r="F1620" s="1">
        <v>400</v>
      </c>
      <c r="G1620" s="1">
        <v>240</v>
      </c>
      <c r="H1620" s="1">
        <v>233</v>
      </c>
    </row>
    <row r="1621" spans="1:8">
      <c r="A1621" s="1" t="s">
        <v>280</v>
      </c>
      <c r="B1621" s="1" t="s">
        <v>207</v>
      </c>
      <c r="C1621" s="1" t="s">
        <v>279</v>
      </c>
      <c r="D1621" s="1" t="s">
        <v>6</v>
      </c>
      <c r="E1621" s="1">
        <v>2019</v>
      </c>
      <c r="F1621" s="1">
        <v>500</v>
      </c>
      <c r="G1621" s="1">
        <v>300</v>
      </c>
      <c r="H1621" s="1">
        <v>291</v>
      </c>
    </row>
    <row r="1622" spans="1:8">
      <c r="A1622" s="1" t="s">
        <v>280</v>
      </c>
      <c r="B1622" s="1" t="s">
        <v>207</v>
      </c>
      <c r="C1622" s="1" t="s">
        <v>279</v>
      </c>
      <c r="D1622" s="1" t="s">
        <v>5</v>
      </c>
      <c r="E1622" s="1">
        <v>2019</v>
      </c>
      <c r="F1622" s="1">
        <v>400</v>
      </c>
      <c r="G1622" s="1">
        <v>240</v>
      </c>
      <c r="H1622" s="1">
        <v>233</v>
      </c>
    </row>
    <row r="1623" spans="1:8">
      <c r="A1623" s="1" t="s">
        <v>280</v>
      </c>
      <c r="B1623" s="1" t="s">
        <v>207</v>
      </c>
      <c r="C1623" s="1" t="s">
        <v>279</v>
      </c>
      <c r="D1623" s="1" t="s">
        <v>4</v>
      </c>
      <c r="E1623" s="1">
        <v>2019</v>
      </c>
      <c r="F1623" s="1">
        <v>400</v>
      </c>
      <c r="G1623" s="1">
        <v>240</v>
      </c>
      <c r="H1623" s="1">
        <v>233</v>
      </c>
    </row>
    <row r="1624" spans="1:8">
      <c r="A1624" s="1" t="s">
        <v>280</v>
      </c>
      <c r="B1624" s="1" t="s">
        <v>206</v>
      </c>
      <c r="C1624" s="1" t="s">
        <v>279</v>
      </c>
      <c r="D1624" s="1" t="s">
        <v>18</v>
      </c>
      <c r="E1624" s="1">
        <v>2019</v>
      </c>
      <c r="F1624" s="1">
        <v>400</v>
      </c>
      <c r="G1624" s="1">
        <v>320</v>
      </c>
      <c r="H1624" s="1">
        <v>241</v>
      </c>
    </row>
    <row r="1625" spans="1:8">
      <c r="A1625" s="1" t="s">
        <v>280</v>
      </c>
      <c r="B1625" s="1" t="s">
        <v>206</v>
      </c>
      <c r="C1625" s="1" t="s">
        <v>279</v>
      </c>
      <c r="D1625" s="1" t="s">
        <v>16</v>
      </c>
      <c r="E1625" s="1">
        <v>2019</v>
      </c>
      <c r="F1625" s="1">
        <v>400</v>
      </c>
      <c r="G1625" s="1">
        <v>320</v>
      </c>
      <c r="H1625" s="1">
        <v>241</v>
      </c>
    </row>
    <row r="1626" spans="1:8">
      <c r="A1626" s="1" t="s">
        <v>280</v>
      </c>
      <c r="B1626" s="1" t="s">
        <v>206</v>
      </c>
      <c r="C1626" s="1" t="s">
        <v>279</v>
      </c>
      <c r="D1626" s="1" t="s">
        <v>14</v>
      </c>
      <c r="E1626" s="1">
        <v>2019</v>
      </c>
      <c r="F1626" s="1">
        <v>300</v>
      </c>
      <c r="G1626" s="1">
        <v>240</v>
      </c>
      <c r="H1626" s="1">
        <v>181</v>
      </c>
    </row>
    <row r="1627" spans="1:8">
      <c r="A1627" s="1" t="s">
        <v>280</v>
      </c>
      <c r="B1627" s="1" t="s">
        <v>206</v>
      </c>
      <c r="C1627" s="1" t="s">
        <v>279</v>
      </c>
      <c r="D1627" s="1" t="s">
        <v>13</v>
      </c>
      <c r="E1627" s="1">
        <v>2019</v>
      </c>
      <c r="F1627" s="1">
        <v>400</v>
      </c>
      <c r="G1627" s="1">
        <v>320</v>
      </c>
      <c r="H1627" s="1">
        <v>241</v>
      </c>
    </row>
    <row r="1628" spans="1:8">
      <c r="A1628" s="1" t="s">
        <v>280</v>
      </c>
      <c r="B1628" s="1" t="s">
        <v>206</v>
      </c>
      <c r="C1628" s="1" t="s">
        <v>279</v>
      </c>
      <c r="D1628" s="1" t="s">
        <v>11</v>
      </c>
      <c r="E1628" s="1">
        <v>2019</v>
      </c>
      <c r="F1628" s="1">
        <v>400</v>
      </c>
      <c r="G1628" s="1">
        <v>320</v>
      </c>
      <c r="H1628" s="1">
        <v>241</v>
      </c>
    </row>
    <row r="1629" spans="1:8">
      <c r="A1629" s="1" t="s">
        <v>280</v>
      </c>
      <c r="B1629" s="1" t="s">
        <v>206</v>
      </c>
      <c r="C1629" s="1" t="s">
        <v>279</v>
      </c>
      <c r="D1629" s="1" t="s">
        <v>10</v>
      </c>
      <c r="E1629" s="1">
        <v>2019</v>
      </c>
      <c r="F1629" s="1">
        <v>500</v>
      </c>
      <c r="G1629" s="1">
        <v>350</v>
      </c>
      <c r="H1629" s="1">
        <v>301</v>
      </c>
    </row>
    <row r="1630" spans="1:8">
      <c r="A1630" s="1" t="s">
        <v>280</v>
      </c>
      <c r="B1630" s="1" t="s">
        <v>206</v>
      </c>
      <c r="C1630" s="1" t="s">
        <v>279</v>
      </c>
      <c r="D1630" s="1" t="s">
        <v>9</v>
      </c>
      <c r="E1630" s="1">
        <v>2019</v>
      </c>
      <c r="F1630" s="1">
        <v>400</v>
      </c>
      <c r="G1630" s="1">
        <v>280</v>
      </c>
      <c r="H1630" s="1">
        <v>241</v>
      </c>
    </row>
    <row r="1631" spans="1:8">
      <c r="A1631" s="1" t="s">
        <v>280</v>
      </c>
      <c r="B1631" s="1" t="s">
        <v>206</v>
      </c>
      <c r="C1631" s="1" t="s">
        <v>279</v>
      </c>
      <c r="D1631" s="1" t="s">
        <v>8</v>
      </c>
      <c r="E1631" s="1">
        <v>2019</v>
      </c>
      <c r="F1631" s="1">
        <v>400</v>
      </c>
      <c r="G1631" s="1">
        <v>280</v>
      </c>
      <c r="H1631" s="1">
        <v>241</v>
      </c>
    </row>
    <row r="1632" spans="1:8">
      <c r="A1632" s="1" t="s">
        <v>280</v>
      </c>
      <c r="B1632" s="1" t="s">
        <v>206</v>
      </c>
      <c r="C1632" s="1" t="s">
        <v>279</v>
      </c>
      <c r="D1632" s="1" t="s">
        <v>7</v>
      </c>
      <c r="E1632" s="1">
        <v>2019</v>
      </c>
      <c r="F1632" s="1">
        <v>500</v>
      </c>
      <c r="G1632" s="1">
        <v>350</v>
      </c>
      <c r="H1632" s="1">
        <v>301</v>
      </c>
    </row>
    <row r="1633" spans="1:8">
      <c r="A1633" s="1" t="s">
        <v>280</v>
      </c>
      <c r="B1633" s="1" t="s">
        <v>206</v>
      </c>
      <c r="C1633" s="1" t="s">
        <v>279</v>
      </c>
      <c r="D1633" s="1" t="s">
        <v>6</v>
      </c>
      <c r="E1633" s="1">
        <v>2019</v>
      </c>
      <c r="F1633" s="1">
        <v>400</v>
      </c>
      <c r="G1633" s="1">
        <v>280</v>
      </c>
      <c r="H1633" s="1">
        <v>241</v>
      </c>
    </row>
    <row r="1634" spans="1:8">
      <c r="A1634" s="1" t="s">
        <v>280</v>
      </c>
      <c r="B1634" s="1" t="s">
        <v>206</v>
      </c>
      <c r="C1634" s="1" t="s">
        <v>279</v>
      </c>
      <c r="D1634" s="1" t="s">
        <v>5</v>
      </c>
      <c r="E1634" s="1">
        <v>2019</v>
      </c>
      <c r="F1634" s="1">
        <v>400</v>
      </c>
      <c r="G1634" s="1">
        <v>280</v>
      </c>
      <c r="H1634" s="1">
        <v>241</v>
      </c>
    </row>
    <row r="1635" spans="1:8">
      <c r="A1635" s="1" t="s">
        <v>280</v>
      </c>
      <c r="B1635" s="1" t="s">
        <v>206</v>
      </c>
      <c r="C1635" s="1" t="s">
        <v>279</v>
      </c>
      <c r="D1635" s="1" t="s">
        <v>4</v>
      </c>
      <c r="E1635" s="1">
        <v>2019</v>
      </c>
      <c r="F1635" s="1">
        <v>300</v>
      </c>
      <c r="G1635" s="1">
        <v>210</v>
      </c>
      <c r="H1635" s="1">
        <v>181</v>
      </c>
    </row>
    <row r="1636" spans="1:8">
      <c r="A1636" s="1" t="s">
        <v>280</v>
      </c>
      <c r="B1636" s="1" t="s">
        <v>204</v>
      </c>
      <c r="C1636" s="1" t="s">
        <v>279</v>
      </c>
      <c r="D1636" s="1" t="s">
        <v>18</v>
      </c>
      <c r="E1636" s="1">
        <v>2019</v>
      </c>
      <c r="F1636" s="1">
        <v>400</v>
      </c>
      <c r="G1636" s="1">
        <v>600</v>
      </c>
      <c r="H1636" s="1">
        <v>485</v>
      </c>
    </row>
    <row r="1637" spans="1:8">
      <c r="A1637" s="1" t="s">
        <v>280</v>
      </c>
      <c r="B1637" s="1" t="s">
        <v>204</v>
      </c>
      <c r="C1637" s="1" t="s">
        <v>279</v>
      </c>
      <c r="D1637" s="1" t="s">
        <v>16</v>
      </c>
      <c r="E1637" s="1">
        <v>2019</v>
      </c>
      <c r="F1637" s="1">
        <v>300</v>
      </c>
      <c r="G1637" s="1">
        <v>450</v>
      </c>
      <c r="H1637" s="1">
        <v>364</v>
      </c>
    </row>
    <row r="1638" spans="1:8">
      <c r="A1638" s="1" t="s">
        <v>280</v>
      </c>
      <c r="B1638" s="1" t="s">
        <v>204</v>
      </c>
      <c r="C1638" s="1" t="s">
        <v>279</v>
      </c>
      <c r="D1638" s="1" t="s">
        <v>14</v>
      </c>
      <c r="E1638" s="1">
        <v>2019</v>
      </c>
      <c r="F1638" s="1">
        <v>300</v>
      </c>
      <c r="G1638" s="1">
        <v>450</v>
      </c>
      <c r="H1638" s="1">
        <v>364</v>
      </c>
    </row>
    <row r="1639" spans="1:8">
      <c r="A1639" s="1" t="s">
        <v>280</v>
      </c>
      <c r="B1639" s="1" t="s">
        <v>204</v>
      </c>
      <c r="C1639" s="1" t="s">
        <v>279</v>
      </c>
      <c r="D1639" s="1" t="s">
        <v>13</v>
      </c>
      <c r="E1639" s="1">
        <v>2019</v>
      </c>
      <c r="F1639" s="1">
        <v>300</v>
      </c>
      <c r="G1639" s="1">
        <v>450</v>
      </c>
      <c r="H1639" s="1">
        <v>364</v>
      </c>
    </row>
    <row r="1640" spans="1:8">
      <c r="A1640" s="1" t="s">
        <v>280</v>
      </c>
      <c r="B1640" s="1" t="s">
        <v>204</v>
      </c>
      <c r="C1640" s="1" t="s">
        <v>279</v>
      </c>
      <c r="D1640" s="1" t="s">
        <v>11</v>
      </c>
      <c r="E1640" s="1">
        <v>2019</v>
      </c>
      <c r="F1640" s="1">
        <v>300</v>
      </c>
      <c r="G1640" s="1">
        <v>450</v>
      </c>
      <c r="H1640" s="1">
        <v>364</v>
      </c>
    </row>
    <row r="1641" spans="1:8">
      <c r="A1641" s="1" t="s">
        <v>280</v>
      </c>
      <c r="B1641" s="1" t="s">
        <v>204</v>
      </c>
      <c r="C1641" s="1" t="s">
        <v>279</v>
      </c>
      <c r="D1641" s="1" t="s">
        <v>10</v>
      </c>
      <c r="E1641" s="1">
        <v>2019</v>
      </c>
      <c r="F1641" s="1">
        <v>200</v>
      </c>
      <c r="G1641" s="1">
        <v>300</v>
      </c>
      <c r="H1641" s="1">
        <v>242</v>
      </c>
    </row>
    <row r="1642" spans="1:8">
      <c r="A1642" s="1" t="s">
        <v>280</v>
      </c>
      <c r="B1642" s="1" t="s">
        <v>204</v>
      </c>
      <c r="C1642" s="1" t="s">
        <v>279</v>
      </c>
      <c r="D1642" s="1" t="s">
        <v>9</v>
      </c>
      <c r="E1642" s="1">
        <v>2019</v>
      </c>
      <c r="F1642" s="1">
        <v>200</v>
      </c>
      <c r="G1642" s="1">
        <v>300</v>
      </c>
      <c r="H1642" s="1">
        <v>242</v>
      </c>
    </row>
    <row r="1643" spans="1:8">
      <c r="A1643" s="1" t="s">
        <v>280</v>
      </c>
      <c r="B1643" s="1" t="s">
        <v>203</v>
      </c>
      <c r="C1643" s="1" t="s">
        <v>279</v>
      </c>
      <c r="D1643" s="1" t="s">
        <v>18</v>
      </c>
      <c r="E1643" s="1">
        <v>2019</v>
      </c>
      <c r="F1643" s="1">
        <v>300</v>
      </c>
      <c r="G1643" s="1">
        <v>1050</v>
      </c>
      <c r="H1643" s="1">
        <v>364</v>
      </c>
    </row>
    <row r="1644" spans="1:8">
      <c r="A1644" s="1" t="s">
        <v>280</v>
      </c>
      <c r="B1644" s="1" t="s">
        <v>203</v>
      </c>
      <c r="C1644" s="1" t="s">
        <v>279</v>
      </c>
      <c r="D1644" s="1" t="s">
        <v>16</v>
      </c>
      <c r="E1644" s="1">
        <v>2019</v>
      </c>
      <c r="F1644" s="1">
        <v>300</v>
      </c>
      <c r="G1644" s="1">
        <v>1050</v>
      </c>
      <c r="H1644" s="1">
        <v>364</v>
      </c>
    </row>
    <row r="1645" spans="1:8">
      <c r="A1645" s="1" t="s">
        <v>280</v>
      </c>
      <c r="B1645" s="1" t="s">
        <v>203</v>
      </c>
      <c r="C1645" s="1" t="s">
        <v>279</v>
      </c>
      <c r="D1645" s="1" t="s">
        <v>14</v>
      </c>
      <c r="E1645" s="1">
        <v>2019</v>
      </c>
      <c r="F1645" s="1">
        <v>200</v>
      </c>
      <c r="G1645" s="1">
        <v>700</v>
      </c>
      <c r="H1645" s="1">
        <v>243</v>
      </c>
    </row>
    <row r="1646" spans="1:8">
      <c r="A1646" s="1" t="s">
        <v>280</v>
      </c>
      <c r="B1646" s="1" t="s">
        <v>203</v>
      </c>
      <c r="C1646" s="1" t="s">
        <v>279</v>
      </c>
      <c r="D1646" s="1" t="s">
        <v>13</v>
      </c>
      <c r="E1646" s="1">
        <v>2019</v>
      </c>
      <c r="F1646" s="1">
        <v>200</v>
      </c>
      <c r="G1646" s="1">
        <v>700</v>
      </c>
      <c r="H1646" s="1">
        <v>243</v>
      </c>
    </row>
    <row r="1647" spans="1:8">
      <c r="A1647" s="1" t="s">
        <v>280</v>
      </c>
      <c r="B1647" s="1" t="s">
        <v>203</v>
      </c>
      <c r="C1647" s="1" t="s">
        <v>279</v>
      </c>
      <c r="D1647" s="1" t="s">
        <v>11</v>
      </c>
      <c r="E1647" s="1">
        <v>2019</v>
      </c>
      <c r="F1647" s="1">
        <v>200</v>
      </c>
      <c r="G1647" s="1">
        <v>700</v>
      </c>
      <c r="H1647" s="1">
        <v>243</v>
      </c>
    </row>
    <row r="1648" spans="1:8">
      <c r="A1648" s="1" t="s">
        <v>280</v>
      </c>
      <c r="B1648" s="1" t="s">
        <v>203</v>
      </c>
      <c r="C1648" s="1" t="s">
        <v>279</v>
      </c>
      <c r="D1648" s="1" t="s">
        <v>10</v>
      </c>
      <c r="E1648" s="1">
        <v>2019</v>
      </c>
      <c r="F1648" s="1">
        <v>200</v>
      </c>
      <c r="G1648" s="1">
        <v>700</v>
      </c>
      <c r="H1648" s="1">
        <v>243</v>
      </c>
    </row>
    <row r="1649" spans="1:8">
      <c r="A1649" s="1" t="s">
        <v>280</v>
      </c>
      <c r="B1649" s="1" t="s">
        <v>203</v>
      </c>
      <c r="C1649" s="1" t="s">
        <v>279</v>
      </c>
      <c r="D1649" s="1" t="s">
        <v>9</v>
      </c>
      <c r="E1649" s="1">
        <v>2019</v>
      </c>
      <c r="F1649" s="1">
        <v>200</v>
      </c>
      <c r="G1649" s="1">
        <v>700</v>
      </c>
      <c r="H1649" s="1">
        <v>243</v>
      </c>
    </row>
    <row r="1650" spans="1:8">
      <c r="A1650" s="1" t="s">
        <v>280</v>
      </c>
      <c r="B1650" s="1" t="s">
        <v>203</v>
      </c>
      <c r="C1650" s="1" t="s">
        <v>279</v>
      </c>
      <c r="D1650" s="1" t="s">
        <v>8</v>
      </c>
      <c r="E1650" s="1">
        <v>2019</v>
      </c>
      <c r="F1650" s="1">
        <v>200</v>
      </c>
      <c r="G1650" s="1">
        <v>700</v>
      </c>
      <c r="H1650" s="1">
        <v>243</v>
      </c>
    </row>
    <row r="1651" spans="1:8">
      <c r="A1651" s="1" t="s">
        <v>280</v>
      </c>
      <c r="B1651" s="1" t="s">
        <v>203</v>
      </c>
      <c r="C1651" s="1" t="s">
        <v>279</v>
      </c>
      <c r="D1651" s="1" t="s">
        <v>7</v>
      </c>
      <c r="E1651" s="1">
        <v>2019</v>
      </c>
      <c r="F1651" s="1">
        <v>200</v>
      </c>
      <c r="G1651" s="1">
        <v>700</v>
      </c>
      <c r="H1651" s="1">
        <v>243</v>
      </c>
    </row>
    <row r="1652" spans="1:8">
      <c r="A1652" s="1" t="s">
        <v>280</v>
      </c>
      <c r="B1652" s="1" t="s">
        <v>203</v>
      </c>
      <c r="C1652" s="1" t="s">
        <v>279</v>
      </c>
      <c r="D1652" s="1" t="s">
        <v>6</v>
      </c>
      <c r="E1652" s="1">
        <v>2019</v>
      </c>
      <c r="F1652" s="1">
        <v>100</v>
      </c>
      <c r="G1652" s="1">
        <v>350</v>
      </c>
      <c r="H1652" s="1">
        <v>121</v>
      </c>
    </row>
    <row r="1653" spans="1:8">
      <c r="A1653" s="1" t="s">
        <v>280</v>
      </c>
      <c r="B1653" s="1" t="s">
        <v>205</v>
      </c>
      <c r="C1653" s="1" t="s">
        <v>279</v>
      </c>
      <c r="D1653" s="1" t="s">
        <v>18</v>
      </c>
      <c r="E1653" s="1">
        <v>2019</v>
      </c>
      <c r="F1653" s="1">
        <v>200</v>
      </c>
      <c r="G1653" s="1">
        <v>820</v>
      </c>
      <c r="H1653" s="1">
        <v>286</v>
      </c>
    </row>
    <row r="1654" spans="1:8">
      <c r="A1654" s="1" t="s">
        <v>280</v>
      </c>
      <c r="B1654" s="1" t="s">
        <v>205</v>
      </c>
      <c r="C1654" s="1" t="s">
        <v>279</v>
      </c>
      <c r="D1654" s="1" t="s">
        <v>16</v>
      </c>
      <c r="E1654" s="1">
        <v>2019</v>
      </c>
      <c r="F1654" s="1">
        <v>200</v>
      </c>
      <c r="G1654" s="1">
        <v>820</v>
      </c>
      <c r="H1654" s="1">
        <v>286</v>
      </c>
    </row>
    <row r="1655" spans="1:8">
      <c r="A1655" s="1" t="s">
        <v>280</v>
      </c>
      <c r="B1655" s="1" t="s">
        <v>205</v>
      </c>
      <c r="C1655" s="1" t="s">
        <v>279</v>
      </c>
      <c r="D1655" s="1" t="s">
        <v>14</v>
      </c>
      <c r="E1655" s="1">
        <v>2019</v>
      </c>
      <c r="F1655" s="1">
        <v>200</v>
      </c>
      <c r="G1655" s="1">
        <v>820</v>
      </c>
      <c r="H1655" s="1">
        <v>286</v>
      </c>
    </row>
    <row r="1656" spans="1:8">
      <c r="A1656" s="1" t="s">
        <v>280</v>
      </c>
      <c r="B1656" s="1" t="s">
        <v>205</v>
      </c>
      <c r="C1656" s="1" t="s">
        <v>279</v>
      </c>
      <c r="D1656" s="1" t="s">
        <v>13</v>
      </c>
      <c r="E1656" s="1">
        <v>2019</v>
      </c>
      <c r="F1656" s="1">
        <v>200</v>
      </c>
      <c r="G1656" s="1">
        <v>820</v>
      </c>
      <c r="H1656" s="1">
        <v>286</v>
      </c>
    </row>
    <row r="1657" spans="1:8">
      <c r="A1657" s="1" t="s">
        <v>280</v>
      </c>
      <c r="B1657" s="1" t="s">
        <v>205</v>
      </c>
      <c r="C1657" s="1" t="s">
        <v>279</v>
      </c>
      <c r="D1657" s="1" t="s">
        <v>11</v>
      </c>
      <c r="E1657" s="1">
        <v>2019</v>
      </c>
      <c r="F1657" s="1">
        <v>200</v>
      </c>
      <c r="G1657" s="1">
        <v>820</v>
      </c>
      <c r="H1657" s="1">
        <v>286</v>
      </c>
    </row>
    <row r="1658" spans="1:8">
      <c r="A1658" s="1" t="s">
        <v>280</v>
      </c>
      <c r="B1658" s="1" t="s">
        <v>205</v>
      </c>
      <c r="C1658" s="1" t="s">
        <v>279</v>
      </c>
      <c r="D1658" s="1" t="s">
        <v>10</v>
      </c>
      <c r="E1658" s="1">
        <v>2019</v>
      </c>
      <c r="F1658" s="1">
        <v>200</v>
      </c>
      <c r="G1658" s="1">
        <v>820</v>
      </c>
      <c r="H1658" s="1">
        <v>286</v>
      </c>
    </row>
    <row r="1659" spans="1:8">
      <c r="A1659" s="1" t="s">
        <v>280</v>
      </c>
      <c r="B1659" s="1" t="s">
        <v>205</v>
      </c>
      <c r="C1659" s="1" t="s">
        <v>279</v>
      </c>
      <c r="D1659" s="1" t="s">
        <v>9</v>
      </c>
      <c r="E1659" s="1">
        <v>2019</v>
      </c>
      <c r="F1659" s="1">
        <v>200</v>
      </c>
      <c r="G1659" s="1">
        <v>820</v>
      </c>
      <c r="H1659" s="1">
        <v>286</v>
      </c>
    </row>
    <row r="1660" spans="1:8">
      <c r="A1660" s="1" t="s">
        <v>280</v>
      </c>
      <c r="B1660" s="1" t="s">
        <v>205</v>
      </c>
      <c r="C1660" s="1" t="s">
        <v>279</v>
      </c>
      <c r="D1660" s="1" t="s">
        <v>8</v>
      </c>
      <c r="E1660" s="1">
        <v>2019</v>
      </c>
      <c r="F1660" s="1">
        <v>200</v>
      </c>
      <c r="G1660" s="1">
        <v>820</v>
      </c>
      <c r="H1660" s="1">
        <v>286</v>
      </c>
    </row>
    <row r="1661" spans="1:8">
      <c r="A1661" s="1" t="s">
        <v>280</v>
      </c>
      <c r="B1661" s="1" t="s">
        <v>205</v>
      </c>
      <c r="C1661" s="1" t="s">
        <v>279</v>
      </c>
      <c r="D1661" s="1" t="s">
        <v>7</v>
      </c>
      <c r="E1661" s="1">
        <v>2019</v>
      </c>
      <c r="F1661" s="1">
        <v>200</v>
      </c>
      <c r="G1661" s="1">
        <v>820</v>
      </c>
      <c r="H1661" s="1">
        <v>286</v>
      </c>
    </row>
    <row r="1662" spans="1:8">
      <c r="A1662" s="1" t="s">
        <v>280</v>
      </c>
      <c r="B1662" s="1" t="s">
        <v>205</v>
      </c>
      <c r="C1662" s="1" t="s">
        <v>279</v>
      </c>
      <c r="D1662" s="1" t="s">
        <v>6</v>
      </c>
      <c r="E1662" s="1">
        <v>2019</v>
      </c>
      <c r="F1662" s="1">
        <v>200</v>
      </c>
      <c r="G1662" s="1">
        <v>820</v>
      </c>
      <c r="H1662" s="1">
        <v>286</v>
      </c>
    </row>
    <row r="1663" spans="1:8">
      <c r="A1663" s="1" t="s">
        <v>280</v>
      </c>
      <c r="B1663" s="1" t="s">
        <v>207</v>
      </c>
      <c r="C1663" s="1" t="s">
        <v>212</v>
      </c>
      <c r="D1663" s="1" t="s">
        <v>18</v>
      </c>
      <c r="E1663" s="1">
        <v>2019</v>
      </c>
      <c r="F1663" s="1">
        <v>1000</v>
      </c>
      <c r="G1663" s="1">
        <v>700</v>
      </c>
      <c r="H1663" s="1">
        <v>582</v>
      </c>
    </row>
    <row r="1664" spans="1:8">
      <c r="A1664" s="1" t="s">
        <v>280</v>
      </c>
      <c r="B1664" s="1" t="s">
        <v>207</v>
      </c>
      <c r="C1664" s="1" t="s">
        <v>212</v>
      </c>
      <c r="D1664" s="1" t="s">
        <v>16</v>
      </c>
      <c r="E1664" s="1">
        <v>2019</v>
      </c>
      <c r="F1664" s="1">
        <v>1000</v>
      </c>
      <c r="G1664" s="1">
        <v>700</v>
      </c>
      <c r="H1664" s="1">
        <v>582</v>
      </c>
    </row>
    <row r="1665" spans="1:8">
      <c r="A1665" s="1" t="s">
        <v>280</v>
      </c>
      <c r="B1665" s="1" t="s">
        <v>207</v>
      </c>
      <c r="C1665" s="1" t="s">
        <v>212</v>
      </c>
      <c r="D1665" s="1" t="s">
        <v>14</v>
      </c>
      <c r="E1665" s="1">
        <v>2019</v>
      </c>
      <c r="F1665" s="1">
        <v>900</v>
      </c>
      <c r="G1665" s="1">
        <v>630</v>
      </c>
      <c r="H1665" s="1">
        <v>524</v>
      </c>
    </row>
    <row r="1666" spans="1:8">
      <c r="A1666" s="1" t="s">
        <v>280</v>
      </c>
      <c r="B1666" s="1" t="s">
        <v>207</v>
      </c>
      <c r="C1666" s="1" t="s">
        <v>212</v>
      </c>
      <c r="D1666" s="1" t="s">
        <v>13</v>
      </c>
      <c r="E1666" s="1">
        <v>2019</v>
      </c>
      <c r="F1666" s="1">
        <v>900</v>
      </c>
      <c r="G1666" s="1">
        <v>630</v>
      </c>
      <c r="H1666" s="1">
        <v>524</v>
      </c>
    </row>
    <row r="1667" spans="1:8">
      <c r="A1667" s="1" t="s">
        <v>280</v>
      </c>
      <c r="B1667" s="1" t="s">
        <v>207</v>
      </c>
      <c r="C1667" s="1" t="s">
        <v>212</v>
      </c>
      <c r="D1667" s="1" t="s">
        <v>11</v>
      </c>
      <c r="E1667" s="1">
        <v>2019</v>
      </c>
      <c r="F1667" s="1">
        <v>700</v>
      </c>
      <c r="G1667" s="1">
        <v>490</v>
      </c>
      <c r="H1667" s="1">
        <v>407</v>
      </c>
    </row>
    <row r="1668" spans="1:8">
      <c r="A1668" s="1" t="s">
        <v>280</v>
      </c>
      <c r="B1668" s="1" t="s">
        <v>207</v>
      </c>
      <c r="C1668" s="1" t="s">
        <v>212</v>
      </c>
      <c r="D1668" s="1" t="s">
        <v>10</v>
      </c>
      <c r="E1668" s="1">
        <v>2019</v>
      </c>
      <c r="F1668" s="1">
        <v>800</v>
      </c>
      <c r="G1668" s="1">
        <v>480</v>
      </c>
      <c r="H1668" s="1">
        <v>466</v>
      </c>
    </row>
    <row r="1669" spans="1:8">
      <c r="A1669" s="1" t="s">
        <v>280</v>
      </c>
      <c r="B1669" s="1" t="s">
        <v>207</v>
      </c>
      <c r="C1669" s="1" t="s">
        <v>212</v>
      </c>
      <c r="D1669" s="1" t="s">
        <v>9</v>
      </c>
      <c r="E1669" s="1">
        <v>2019</v>
      </c>
      <c r="F1669" s="1">
        <v>900</v>
      </c>
      <c r="G1669" s="1">
        <v>540</v>
      </c>
      <c r="H1669" s="1">
        <v>524</v>
      </c>
    </row>
    <row r="1670" spans="1:8">
      <c r="A1670" s="1" t="s">
        <v>280</v>
      </c>
      <c r="B1670" s="1" t="s">
        <v>207</v>
      </c>
      <c r="C1670" s="1" t="s">
        <v>212</v>
      </c>
      <c r="D1670" s="1" t="s">
        <v>8</v>
      </c>
      <c r="E1670" s="1">
        <v>2019</v>
      </c>
      <c r="F1670" s="1">
        <v>700</v>
      </c>
      <c r="G1670" s="1">
        <v>420</v>
      </c>
      <c r="H1670" s="1">
        <v>407</v>
      </c>
    </row>
    <row r="1671" spans="1:8">
      <c r="A1671" s="1" t="s">
        <v>280</v>
      </c>
      <c r="B1671" s="1" t="s">
        <v>207</v>
      </c>
      <c r="C1671" s="1" t="s">
        <v>212</v>
      </c>
      <c r="D1671" s="1" t="s">
        <v>7</v>
      </c>
      <c r="E1671" s="1">
        <v>2019</v>
      </c>
      <c r="F1671" s="1">
        <v>600</v>
      </c>
      <c r="G1671" s="1">
        <v>360</v>
      </c>
      <c r="H1671" s="1">
        <v>349</v>
      </c>
    </row>
    <row r="1672" spans="1:8">
      <c r="A1672" s="1" t="s">
        <v>280</v>
      </c>
      <c r="B1672" s="1" t="s">
        <v>207</v>
      </c>
      <c r="C1672" s="1" t="s">
        <v>212</v>
      </c>
      <c r="D1672" s="1" t="s">
        <v>6</v>
      </c>
      <c r="E1672" s="1">
        <v>2019</v>
      </c>
      <c r="F1672" s="1">
        <v>700</v>
      </c>
      <c r="G1672" s="1">
        <v>420</v>
      </c>
      <c r="H1672" s="1">
        <v>407</v>
      </c>
    </row>
    <row r="1673" spans="1:8">
      <c r="A1673" s="1" t="s">
        <v>280</v>
      </c>
      <c r="B1673" s="1" t="s">
        <v>207</v>
      </c>
      <c r="C1673" s="1" t="s">
        <v>212</v>
      </c>
      <c r="D1673" s="1" t="s">
        <v>5</v>
      </c>
      <c r="E1673" s="1">
        <v>2019</v>
      </c>
      <c r="F1673" s="1">
        <v>600</v>
      </c>
      <c r="G1673" s="1">
        <v>360</v>
      </c>
      <c r="H1673" s="1">
        <v>349</v>
      </c>
    </row>
    <row r="1674" spans="1:8">
      <c r="A1674" s="1" t="s">
        <v>280</v>
      </c>
      <c r="B1674" s="1" t="s">
        <v>207</v>
      </c>
      <c r="C1674" s="1" t="s">
        <v>212</v>
      </c>
      <c r="D1674" s="1" t="s">
        <v>4</v>
      </c>
      <c r="E1674" s="1">
        <v>2019</v>
      </c>
      <c r="F1674" s="1">
        <v>600</v>
      </c>
      <c r="G1674" s="1">
        <v>360</v>
      </c>
      <c r="H1674" s="1">
        <v>349</v>
      </c>
    </row>
    <row r="1675" spans="1:8">
      <c r="A1675" s="1" t="s">
        <v>280</v>
      </c>
      <c r="B1675" s="1" t="s">
        <v>206</v>
      </c>
      <c r="C1675" s="1" t="s">
        <v>212</v>
      </c>
      <c r="D1675" s="1" t="s">
        <v>18</v>
      </c>
      <c r="E1675" s="1">
        <v>2019</v>
      </c>
      <c r="F1675" s="1">
        <v>700</v>
      </c>
      <c r="G1675" s="1">
        <v>560</v>
      </c>
      <c r="H1675" s="1">
        <v>421</v>
      </c>
    </row>
    <row r="1676" spans="1:8">
      <c r="A1676" s="1" t="s">
        <v>280</v>
      </c>
      <c r="B1676" s="1" t="s">
        <v>206</v>
      </c>
      <c r="C1676" s="1" t="s">
        <v>212</v>
      </c>
      <c r="D1676" s="1" t="s">
        <v>16</v>
      </c>
      <c r="E1676" s="1">
        <v>2019</v>
      </c>
      <c r="F1676" s="1">
        <v>700</v>
      </c>
      <c r="G1676" s="1">
        <v>560</v>
      </c>
      <c r="H1676" s="1">
        <v>421</v>
      </c>
    </row>
    <row r="1677" spans="1:8">
      <c r="A1677" s="1" t="s">
        <v>280</v>
      </c>
      <c r="B1677" s="1" t="s">
        <v>206</v>
      </c>
      <c r="C1677" s="1" t="s">
        <v>212</v>
      </c>
      <c r="D1677" s="1" t="s">
        <v>14</v>
      </c>
      <c r="E1677" s="1">
        <v>2019</v>
      </c>
      <c r="F1677" s="1">
        <v>600</v>
      </c>
      <c r="G1677" s="1">
        <v>480</v>
      </c>
      <c r="H1677" s="1">
        <v>361</v>
      </c>
    </row>
    <row r="1678" spans="1:8">
      <c r="A1678" s="1" t="s">
        <v>280</v>
      </c>
      <c r="B1678" s="1" t="s">
        <v>206</v>
      </c>
      <c r="C1678" s="1" t="s">
        <v>212</v>
      </c>
      <c r="D1678" s="1" t="s">
        <v>13</v>
      </c>
      <c r="E1678" s="1">
        <v>2019</v>
      </c>
      <c r="F1678" s="1">
        <v>600</v>
      </c>
      <c r="G1678" s="1">
        <v>480</v>
      </c>
      <c r="H1678" s="1">
        <v>361</v>
      </c>
    </row>
    <row r="1679" spans="1:8">
      <c r="A1679" s="1" t="s">
        <v>280</v>
      </c>
      <c r="B1679" s="1" t="s">
        <v>206</v>
      </c>
      <c r="C1679" s="1" t="s">
        <v>212</v>
      </c>
      <c r="D1679" s="1" t="s">
        <v>11</v>
      </c>
      <c r="E1679" s="1">
        <v>2019</v>
      </c>
      <c r="F1679" s="1">
        <v>500</v>
      </c>
      <c r="G1679" s="1">
        <v>400</v>
      </c>
      <c r="H1679" s="1">
        <v>301</v>
      </c>
    </row>
    <row r="1680" spans="1:8">
      <c r="A1680" s="1" t="s">
        <v>280</v>
      </c>
      <c r="B1680" s="1" t="s">
        <v>206</v>
      </c>
      <c r="C1680" s="1" t="s">
        <v>212</v>
      </c>
      <c r="D1680" s="1" t="s">
        <v>10</v>
      </c>
      <c r="E1680" s="1">
        <v>2019</v>
      </c>
      <c r="F1680" s="1">
        <v>700</v>
      </c>
      <c r="G1680" s="1">
        <v>490</v>
      </c>
      <c r="H1680" s="1">
        <v>421</v>
      </c>
    </row>
    <row r="1681" spans="1:8">
      <c r="A1681" s="1" t="s">
        <v>280</v>
      </c>
      <c r="B1681" s="1" t="s">
        <v>206</v>
      </c>
      <c r="C1681" s="1" t="s">
        <v>212</v>
      </c>
      <c r="D1681" s="1" t="s">
        <v>9</v>
      </c>
      <c r="E1681" s="1">
        <v>2019</v>
      </c>
      <c r="F1681" s="1">
        <v>700</v>
      </c>
      <c r="G1681" s="1">
        <v>490</v>
      </c>
      <c r="H1681" s="1">
        <v>421</v>
      </c>
    </row>
    <row r="1682" spans="1:8">
      <c r="A1682" s="1" t="s">
        <v>280</v>
      </c>
      <c r="B1682" s="1" t="s">
        <v>206</v>
      </c>
      <c r="C1682" s="1" t="s">
        <v>212</v>
      </c>
      <c r="D1682" s="1" t="s">
        <v>8</v>
      </c>
      <c r="E1682" s="1">
        <v>2019</v>
      </c>
      <c r="F1682" s="1">
        <v>600</v>
      </c>
      <c r="G1682" s="1">
        <v>420</v>
      </c>
      <c r="H1682" s="1">
        <v>361</v>
      </c>
    </row>
    <row r="1683" spans="1:8">
      <c r="A1683" s="1" t="s">
        <v>280</v>
      </c>
      <c r="B1683" s="1" t="s">
        <v>206</v>
      </c>
      <c r="C1683" s="1" t="s">
        <v>212</v>
      </c>
      <c r="D1683" s="1" t="s">
        <v>7</v>
      </c>
      <c r="E1683" s="1">
        <v>2019</v>
      </c>
      <c r="F1683" s="1">
        <v>600</v>
      </c>
      <c r="G1683" s="1">
        <v>420</v>
      </c>
      <c r="H1683" s="1">
        <v>361</v>
      </c>
    </row>
    <row r="1684" spans="1:8">
      <c r="A1684" s="1" t="s">
        <v>280</v>
      </c>
      <c r="B1684" s="1" t="s">
        <v>206</v>
      </c>
      <c r="C1684" s="1" t="s">
        <v>212</v>
      </c>
      <c r="D1684" s="1" t="s">
        <v>6</v>
      </c>
      <c r="E1684" s="1">
        <v>2019</v>
      </c>
      <c r="F1684" s="1">
        <v>700</v>
      </c>
      <c r="G1684" s="1">
        <v>490</v>
      </c>
      <c r="H1684" s="1">
        <v>421</v>
      </c>
    </row>
    <row r="1685" spans="1:8">
      <c r="A1685" s="1" t="s">
        <v>280</v>
      </c>
      <c r="B1685" s="1" t="s">
        <v>206</v>
      </c>
      <c r="C1685" s="1" t="s">
        <v>212</v>
      </c>
      <c r="D1685" s="1" t="s">
        <v>5</v>
      </c>
      <c r="E1685" s="1">
        <v>2019</v>
      </c>
      <c r="F1685" s="1">
        <v>600</v>
      </c>
      <c r="G1685" s="1">
        <v>420</v>
      </c>
      <c r="H1685" s="1">
        <v>361</v>
      </c>
    </row>
    <row r="1686" spans="1:8">
      <c r="A1686" s="1" t="s">
        <v>280</v>
      </c>
      <c r="B1686" s="1" t="s">
        <v>206</v>
      </c>
      <c r="C1686" s="1" t="s">
        <v>212</v>
      </c>
      <c r="D1686" s="1" t="s">
        <v>4</v>
      </c>
      <c r="E1686" s="1">
        <v>2019</v>
      </c>
      <c r="F1686" s="1">
        <v>600</v>
      </c>
      <c r="G1686" s="1">
        <v>420</v>
      </c>
      <c r="H1686" s="1">
        <v>361</v>
      </c>
    </row>
    <row r="1687" spans="1:8">
      <c r="A1687" s="1" t="s">
        <v>280</v>
      </c>
      <c r="B1687" s="1" t="s">
        <v>204</v>
      </c>
      <c r="C1687" s="1" t="s">
        <v>212</v>
      </c>
      <c r="D1687" s="1" t="s">
        <v>18</v>
      </c>
      <c r="E1687" s="1">
        <v>2019</v>
      </c>
      <c r="F1687" s="1">
        <v>600</v>
      </c>
      <c r="G1687" s="1">
        <v>900</v>
      </c>
      <c r="H1687" s="1">
        <v>727</v>
      </c>
    </row>
    <row r="1688" spans="1:8">
      <c r="A1688" s="1" t="s">
        <v>280</v>
      </c>
      <c r="B1688" s="1" t="s">
        <v>204</v>
      </c>
      <c r="C1688" s="1" t="s">
        <v>212</v>
      </c>
      <c r="D1688" s="1" t="s">
        <v>16</v>
      </c>
      <c r="E1688" s="1">
        <v>2019</v>
      </c>
      <c r="F1688" s="1">
        <v>400</v>
      </c>
      <c r="G1688" s="1">
        <v>600</v>
      </c>
      <c r="H1688" s="1">
        <v>485</v>
      </c>
    </row>
    <row r="1689" spans="1:8">
      <c r="A1689" s="1" t="s">
        <v>280</v>
      </c>
      <c r="B1689" s="1" t="s">
        <v>204</v>
      </c>
      <c r="C1689" s="1" t="s">
        <v>212</v>
      </c>
      <c r="D1689" s="1" t="s">
        <v>14</v>
      </c>
      <c r="E1689" s="1">
        <v>2019</v>
      </c>
      <c r="F1689" s="1">
        <v>400</v>
      </c>
      <c r="G1689" s="1">
        <v>600</v>
      </c>
      <c r="H1689" s="1">
        <v>485</v>
      </c>
    </row>
    <row r="1690" spans="1:8">
      <c r="A1690" s="1" t="s">
        <v>280</v>
      </c>
      <c r="B1690" s="1" t="s">
        <v>204</v>
      </c>
      <c r="C1690" s="1" t="s">
        <v>212</v>
      </c>
      <c r="D1690" s="1" t="s">
        <v>13</v>
      </c>
      <c r="E1690" s="1">
        <v>2019</v>
      </c>
      <c r="F1690" s="1">
        <v>400</v>
      </c>
      <c r="G1690" s="1">
        <v>600</v>
      </c>
      <c r="H1690" s="1">
        <v>485</v>
      </c>
    </row>
    <row r="1691" spans="1:8">
      <c r="A1691" s="1" t="s">
        <v>280</v>
      </c>
      <c r="B1691" s="1" t="s">
        <v>204</v>
      </c>
      <c r="C1691" s="1" t="s">
        <v>212</v>
      </c>
      <c r="D1691" s="1" t="s">
        <v>11</v>
      </c>
      <c r="E1691" s="1">
        <v>2019</v>
      </c>
      <c r="F1691" s="1">
        <v>400</v>
      </c>
      <c r="G1691" s="1">
        <v>600</v>
      </c>
      <c r="H1691" s="1">
        <v>485</v>
      </c>
    </row>
    <row r="1692" spans="1:8">
      <c r="A1692" s="1" t="s">
        <v>280</v>
      </c>
      <c r="B1692" s="1" t="s">
        <v>204</v>
      </c>
      <c r="C1692" s="1" t="s">
        <v>212</v>
      </c>
      <c r="D1692" s="1" t="s">
        <v>10</v>
      </c>
      <c r="E1692" s="1">
        <v>2019</v>
      </c>
      <c r="F1692" s="1">
        <v>400</v>
      </c>
      <c r="G1692" s="1">
        <v>600</v>
      </c>
      <c r="H1692" s="1">
        <v>485</v>
      </c>
    </row>
    <row r="1693" spans="1:8">
      <c r="A1693" s="1" t="s">
        <v>280</v>
      </c>
      <c r="B1693" s="1" t="s">
        <v>204</v>
      </c>
      <c r="C1693" s="1" t="s">
        <v>212</v>
      </c>
      <c r="D1693" s="1" t="s">
        <v>9</v>
      </c>
      <c r="E1693" s="1">
        <v>2019</v>
      </c>
      <c r="F1693" s="1">
        <v>400</v>
      </c>
      <c r="G1693" s="1">
        <v>600</v>
      </c>
      <c r="H1693" s="1">
        <v>485</v>
      </c>
    </row>
    <row r="1694" spans="1:8">
      <c r="A1694" s="1" t="s">
        <v>280</v>
      </c>
      <c r="B1694" s="1" t="s">
        <v>203</v>
      </c>
      <c r="C1694" s="1" t="s">
        <v>212</v>
      </c>
      <c r="D1694" s="1" t="s">
        <v>18</v>
      </c>
      <c r="E1694" s="1">
        <v>2019</v>
      </c>
      <c r="F1694" s="1">
        <v>400</v>
      </c>
      <c r="G1694" s="1">
        <v>1400</v>
      </c>
      <c r="H1694" s="1">
        <v>486</v>
      </c>
    </row>
    <row r="1695" spans="1:8">
      <c r="A1695" s="1" t="s">
        <v>280</v>
      </c>
      <c r="B1695" s="1" t="s">
        <v>203</v>
      </c>
      <c r="C1695" s="1" t="s">
        <v>212</v>
      </c>
      <c r="D1695" s="1" t="s">
        <v>16</v>
      </c>
      <c r="E1695" s="1">
        <v>2019</v>
      </c>
      <c r="F1695" s="1">
        <v>300</v>
      </c>
      <c r="G1695" s="1">
        <v>1050</v>
      </c>
      <c r="H1695" s="1">
        <v>364</v>
      </c>
    </row>
    <row r="1696" spans="1:8">
      <c r="A1696" s="1" t="s">
        <v>280</v>
      </c>
      <c r="B1696" s="1" t="s">
        <v>203</v>
      </c>
      <c r="C1696" s="1" t="s">
        <v>212</v>
      </c>
      <c r="D1696" s="1" t="s">
        <v>14</v>
      </c>
      <c r="E1696" s="1">
        <v>2019</v>
      </c>
      <c r="F1696" s="1">
        <v>300</v>
      </c>
      <c r="G1696" s="1">
        <v>1050</v>
      </c>
      <c r="H1696" s="1">
        <v>364</v>
      </c>
    </row>
    <row r="1697" spans="1:8">
      <c r="A1697" s="1" t="s">
        <v>280</v>
      </c>
      <c r="B1697" s="1" t="s">
        <v>203</v>
      </c>
      <c r="C1697" s="1" t="s">
        <v>212</v>
      </c>
      <c r="D1697" s="1" t="s">
        <v>13</v>
      </c>
      <c r="E1697" s="1">
        <v>2019</v>
      </c>
      <c r="F1697" s="1">
        <v>300</v>
      </c>
      <c r="G1697" s="1">
        <v>1050</v>
      </c>
      <c r="H1697" s="1">
        <v>364</v>
      </c>
    </row>
    <row r="1698" spans="1:8">
      <c r="A1698" s="1" t="s">
        <v>280</v>
      </c>
      <c r="B1698" s="1" t="s">
        <v>203</v>
      </c>
      <c r="C1698" s="1" t="s">
        <v>212</v>
      </c>
      <c r="D1698" s="1" t="s">
        <v>11</v>
      </c>
      <c r="E1698" s="1">
        <v>2019</v>
      </c>
      <c r="F1698" s="1">
        <v>300</v>
      </c>
      <c r="G1698" s="1">
        <v>1050</v>
      </c>
      <c r="H1698" s="1">
        <v>364</v>
      </c>
    </row>
    <row r="1699" spans="1:8">
      <c r="A1699" s="1" t="s">
        <v>280</v>
      </c>
      <c r="B1699" s="1" t="s">
        <v>203</v>
      </c>
      <c r="C1699" s="1" t="s">
        <v>212</v>
      </c>
      <c r="D1699" s="1" t="s">
        <v>10</v>
      </c>
      <c r="E1699" s="1">
        <v>2019</v>
      </c>
      <c r="F1699" s="1">
        <v>300</v>
      </c>
      <c r="G1699" s="1">
        <v>1050</v>
      </c>
      <c r="H1699" s="1">
        <v>364</v>
      </c>
    </row>
    <row r="1700" spans="1:8">
      <c r="A1700" s="1" t="s">
        <v>280</v>
      </c>
      <c r="B1700" s="1" t="s">
        <v>203</v>
      </c>
      <c r="C1700" s="1" t="s">
        <v>212</v>
      </c>
      <c r="D1700" s="1" t="s">
        <v>9</v>
      </c>
      <c r="E1700" s="1">
        <v>2019</v>
      </c>
      <c r="F1700" s="1">
        <v>300</v>
      </c>
      <c r="G1700" s="1">
        <v>1050</v>
      </c>
      <c r="H1700" s="1">
        <v>364</v>
      </c>
    </row>
    <row r="1701" spans="1:8">
      <c r="A1701" s="1" t="s">
        <v>280</v>
      </c>
      <c r="B1701" s="1" t="s">
        <v>203</v>
      </c>
      <c r="C1701" s="1" t="s">
        <v>212</v>
      </c>
      <c r="D1701" s="1" t="s">
        <v>8</v>
      </c>
      <c r="E1701" s="1">
        <v>2019</v>
      </c>
      <c r="F1701" s="1">
        <v>300</v>
      </c>
      <c r="G1701" s="1">
        <v>1050</v>
      </c>
      <c r="H1701" s="1">
        <v>364</v>
      </c>
    </row>
    <row r="1702" spans="1:8">
      <c r="A1702" s="1" t="s">
        <v>280</v>
      </c>
      <c r="B1702" s="1" t="s">
        <v>203</v>
      </c>
      <c r="C1702" s="1" t="s">
        <v>212</v>
      </c>
      <c r="D1702" s="1" t="s">
        <v>7</v>
      </c>
      <c r="E1702" s="1">
        <v>2019</v>
      </c>
      <c r="F1702" s="1">
        <v>300</v>
      </c>
      <c r="G1702" s="1">
        <v>1050</v>
      </c>
      <c r="H1702" s="1">
        <v>364</v>
      </c>
    </row>
    <row r="1703" spans="1:8">
      <c r="A1703" s="1" t="s">
        <v>280</v>
      </c>
      <c r="B1703" s="1" t="s">
        <v>203</v>
      </c>
      <c r="C1703" s="1" t="s">
        <v>212</v>
      </c>
      <c r="D1703" s="1" t="s">
        <v>6</v>
      </c>
      <c r="E1703" s="1">
        <v>2019</v>
      </c>
      <c r="F1703" s="1">
        <v>200</v>
      </c>
      <c r="G1703" s="1">
        <v>700</v>
      </c>
      <c r="H1703" s="1">
        <v>243</v>
      </c>
    </row>
    <row r="1704" spans="1:8">
      <c r="A1704" s="1" t="s">
        <v>280</v>
      </c>
      <c r="B1704" s="1" t="s">
        <v>205</v>
      </c>
      <c r="C1704" s="1" t="s">
        <v>212</v>
      </c>
      <c r="D1704" s="1" t="s">
        <v>18</v>
      </c>
      <c r="E1704" s="1">
        <v>2019</v>
      </c>
      <c r="F1704" s="1">
        <v>300</v>
      </c>
      <c r="G1704" s="1">
        <v>1230</v>
      </c>
      <c r="H1704" s="1">
        <v>429</v>
      </c>
    </row>
    <row r="1705" spans="1:8">
      <c r="A1705" s="1" t="s">
        <v>280</v>
      </c>
      <c r="B1705" s="1" t="s">
        <v>205</v>
      </c>
      <c r="C1705" s="1" t="s">
        <v>212</v>
      </c>
      <c r="D1705" s="1" t="s">
        <v>16</v>
      </c>
      <c r="E1705" s="1">
        <v>2019</v>
      </c>
      <c r="F1705" s="1">
        <v>300</v>
      </c>
      <c r="G1705" s="1">
        <v>1230</v>
      </c>
      <c r="H1705" s="1">
        <v>429</v>
      </c>
    </row>
    <row r="1706" spans="1:8">
      <c r="A1706" s="1" t="s">
        <v>280</v>
      </c>
      <c r="B1706" s="1" t="s">
        <v>205</v>
      </c>
      <c r="C1706" s="1" t="s">
        <v>212</v>
      </c>
      <c r="D1706" s="1" t="s">
        <v>14</v>
      </c>
      <c r="E1706" s="1">
        <v>2019</v>
      </c>
      <c r="F1706" s="1">
        <v>300</v>
      </c>
      <c r="G1706" s="1">
        <v>1230</v>
      </c>
      <c r="H1706" s="1">
        <v>429</v>
      </c>
    </row>
    <row r="1707" spans="1:8">
      <c r="A1707" s="1" t="s">
        <v>280</v>
      </c>
      <c r="B1707" s="1" t="s">
        <v>205</v>
      </c>
      <c r="C1707" s="1" t="s">
        <v>212</v>
      </c>
      <c r="D1707" s="1" t="s">
        <v>13</v>
      </c>
      <c r="E1707" s="1">
        <v>2019</v>
      </c>
      <c r="F1707" s="1">
        <v>300</v>
      </c>
      <c r="G1707" s="1">
        <v>1230</v>
      </c>
      <c r="H1707" s="1">
        <v>429</v>
      </c>
    </row>
    <row r="1708" spans="1:8">
      <c r="A1708" s="1" t="s">
        <v>280</v>
      </c>
      <c r="B1708" s="1" t="s">
        <v>205</v>
      </c>
      <c r="C1708" s="1" t="s">
        <v>212</v>
      </c>
      <c r="D1708" s="1" t="s">
        <v>11</v>
      </c>
      <c r="E1708" s="1">
        <v>2019</v>
      </c>
      <c r="F1708" s="1">
        <v>300</v>
      </c>
      <c r="G1708" s="1">
        <v>1230</v>
      </c>
      <c r="H1708" s="1">
        <v>429</v>
      </c>
    </row>
    <row r="1709" spans="1:8">
      <c r="A1709" s="1" t="s">
        <v>280</v>
      </c>
      <c r="B1709" s="1" t="s">
        <v>205</v>
      </c>
      <c r="C1709" s="1" t="s">
        <v>212</v>
      </c>
      <c r="D1709" s="1" t="s">
        <v>10</v>
      </c>
      <c r="E1709" s="1">
        <v>2019</v>
      </c>
      <c r="F1709" s="1">
        <v>300</v>
      </c>
      <c r="G1709" s="1">
        <v>1230</v>
      </c>
      <c r="H1709" s="1">
        <v>429</v>
      </c>
    </row>
    <row r="1710" spans="1:8">
      <c r="A1710" s="1" t="s">
        <v>280</v>
      </c>
      <c r="B1710" s="1" t="s">
        <v>205</v>
      </c>
      <c r="C1710" s="1" t="s">
        <v>212</v>
      </c>
      <c r="D1710" s="1" t="s">
        <v>9</v>
      </c>
      <c r="E1710" s="1">
        <v>2019</v>
      </c>
      <c r="F1710" s="1">
        <v>300</v>
      </c>
      <c r="G1710" s="1">
        <v>1230</v>
      </c>
      <c r="H1710" s="1">
        <v>429</v>
      </c>
    </row>
    <row r="1711" spans="1:8">
      <c r="A1711" s="1" t="s">
        <v>280</v>
      </c>
      <c r="B1711" s="1" t="s">
        <v>205</v>
      </c>
      <c r="C1711" s="1" t="s">
        <v>212</v>
      </c>
      <c r="D1711" s="1" t="s">
        <v>8</v>
      </c>
      <c r="E1711" s="1">
        <v>2019</v>
      </c>
      <c r="F1711" s="1">
        <v>300</v>
      </c>
      <c r="G1711" s="1">
        <v>1230</v>
      </c>
      <c r="H1711" s="1">
        <v>429</v>
      </c>
    </row>
    <row r="1712" spans="1:8">
      <c r="A1712" s="1" t="s">
        <v>280</v>
      </c>
      <c r="B1712" s="1" t="s">
        <v>205</v>
      </c>
      <c r="C1712" s="1" t="s">
        <v>212</v>
      </c>
      <c r="D1712" s="1" t="s">
        <v>7</v>
      </c>
      <c r="E1712" s="1">
        <v>2019</v>
      </c>
      <c r="F1712" s="1">
        <v>200</v>
      </c>
      <c r="G1712" s="1">
        <v>820</v>
      </c>
      <c r="H1712" s="1">
        <v>286</v>
      </c>
    </row>
    <row r="1713" spans="1:8">
      <c r="A1713" s="1" t="s">
        <v>280</v>
      </c>
      <c r="B1713" s="1" t="s">
        <v>205</v>
      </c>
      <c r="C1713" s="1" t="s">
        <v>212</v>
      </c>
      <c r="D1713" s="1" t="s">
        <v>6</v>
      </c>
      <c r="E1713" s="1">
        <v>2019</v>
      </c>
      <c r="F1713" s="1">
        <v>300</v>
      </c>
      <c r="G1713" s="1">
        <v>1230</v>
      </c>
      <c r="H1713" s="1">
        <v>429</v>
      </c>
    </row>
    <row r="1714" spans="1:8">
      <c r="A1714" s="1" t="s">
        <v>280</v>
      </c>
      <c r="B1714" s="1" t="s">
        <v>207</v>
      </c>
      <c r="C1714" s="1" t="s">
        <v>211</v>
      </c>
      <c r="D1714" s="1" t="s">
        <v>18</v>
      </c>
      <c r="E1714" s="1">
        <v>2019</v>
      </c>
      <c r="F1714" s="1">
        <v>600</v>
      </c>
      <c r="G1714" s="1">
        <v>420</v>
      </c>
      <c r="H1714" s="1">
        <v>349</v>
      </c>
    </row>
    <row r="1715" spans="1:8">
      <c r="A1715" s="1" t="s">
        <v>280</v>
      </c>
      <c r="B1715" s="1" t="s">
        <v>207</v>
      </c>
      <c r="C1715" s="1" t="s">
        <v>211</v>
      </c>
      <c r="D1715" s="1" t="s">
        <v>16</v>
      </c>
      <c r="E1715" s="1">
        <v>2019</v>
      </c>
      <c r="F1715" s="1">
        <v>600</v>
      </c>
      <c r="G1715" s="1">
        <v>420</v>
      </c>
      <c r="H1715" s="1">
        <v>349</v>
      </c>
    </row>
    <row r="1716" spans="1:8">
      <c r="A1716" s="1" t="s">
        <v>280</v>
      </c>
      <c r="B1716" s="1" t="s">
        <v>207</v>
      </c>
      <c r="C1716" s="1" t="s">
        <v>211</v>
      </c>
      <c r="D1716" s="1" t="s">
        <v>14</v>
      </c>
      <c r="E1716" s="1">
        <v>2019</v>
      </c>
      <c r="F1716" s="1">
        <v>600</v>
      </c>
      <c r="G1716" s="1">
        <v>420</v>
      </c>
      <c r="H1716" s="1">
        <v>349</v>
      </c>
    </row>
    <row r="1717" spans="1:8">
      <c r="A1717" s="1" t="s">
        <v>280</v>
      </c>
      <c r="B1717" s="1" t="s">
        <v>207</v>
      </c>
      <c r="C1717" s="1" t="s">
        <v>211</v>
      </c>
      <c r="D1717" s="1" t="s">
        <v>13</v>
      </c>
      <c r="E1717" s="1">
        <v>2019</v>
      </c>
      <c r="F1717" s="1">
        <v>600</v>
      </c>
      <c r="G1717" s="1">
        <v>420</v>
      </c>
      <c r="H1717" s="1">
        <v>349</v>
      </c>
    </row>
    <row r="1718" spans="1:8">
      <c r="A1718" s="1" t="s">
        <v>280</v>
      </c>
      <c r="B1718" s="1" t="s">
        <v>207</v>
      </c>
      <c r="C1718" s="1" t="s">
        <v>211</v>
      </c>
      <c r="D1718" s="1" t="s">
        <v>11</v>
      </c>
      <c r="E1718" s="1">
        <v>2019</v>
      </c>
      <c r="F1718" s="1">
        <v>400</v>
      </c>
      <c r="G1718" s="1">
        <v>280</v>
      </c>
      <c r="H1718" s="1">
        <v>233</v>
      </c>
    </row>
    <row r="1719" spans="1:8">
      <c r="A1719" s="1" t="s">
        <v>280</v>
      </c>
      <c r="B1719" s="1" t="s">
        <v>207</v>
      </c>
      <c r="C1719" s="1" t="s">
        <v>211</v>
      </c>
      <c r="D1719" s="1" t="s">
        <v>10</v>
      </c>
      <c r="E1719" s="1">
        <v>2019</v>
      </c>
      <c r="F1719" s="1">
        <v>600</v>
      </c>
      <c r="G1719" s="1">
        <v>360</v>
      </c>
      <c r="H1719" s="1">
        <v>349</v>
      </c>
    </row>
    <row r="1720" spans="1:8">
      <c r="A1720" s="1" t="s">
        <v>280</v>
      </c>
      <c r="B1720" s="1" t="s">
        <v>207</v>
      </c>
      <c r="C1720" s="1" t="s">
        <v>211</v>
      </c>
      <c r="D1720" s="1" t="s">
        <v>9</v>
      </c>
      <c r="E1720" s="1">
        <v>2019</v>
      </c>
      <c r="F1720" s="1">
        <v>600</v>
      </c>
      <c r="G1720" s="1">
        <v>360</v>
      </c>
      <c r="H1720" s="1">
        <v>349</v>
      </c>
    </row>
    <row r="1721" spans="1:8">
      <c r="A1721" s="1" t="s">
        <v>280</v>
      </c>
      <c r="B1721" s="1" t="s">
        <v>207</v>
      </c>
      <c r="C1721" s="1" t="s">
        <v>211</v>
      </c>
      <c r="D1721" s="1" t="s">
        <v>8</v>
      </c>
      <c r="E1721" s="1">
        <v>2019</v>
      </c>
      <c r="F1721" s="1">
        <v>400</v>
      </c>
      <c r="G1721" s="1">
        <v>240</v>
      </c>
      <c r="H1721" s="1">
        <v>233</v>
      </c>
    </row>
    <row r="1722" spans="1:8">
      <c r="A1722" s="1" t="s">
        <v>280</v>
      </c>
      <c r="B1722" s="1" t="s">
        <v>207</v>
      </c>
      <c r="C1722" s="1" t="s">
        <v>211</v>
      </c>
      <c r="D1722" s="1" t="s">
        <v>7</v>
      </c>
      <c r="E1722" s="1">
        <v>2019</v>
      </c>
      <c r="F1722" s="1">
        <v>400</v>
      </c>
      <c r="G1722" s="1">
        <v>240</v>
      </c>
      <c r="H1722" s="1">
        <v>233</v>
      </c>
    </row>
    <row r="1723" spans="1:8">
      <c r="A1723" s="1" t="s">
        <v>280</v>
      </c>
      <c r="B1723" s="1" t="s">
        <v>207</v>
      </c>
      <c r="C1723" s="1" t="s">
        <v>211</v>
      </c>
      <c r="D1723" s="1" t="s">
        <v>6</v>
      </c>
      <c r="E1723" s="1">
        <v>2019</v>
      </c>
      <c r="F1723" s="1">
        <v>600</v>
      </c>
      <c r="G1723" s="1">
        <v>360</v>
      </c>
      <c r="H1723" s="1">
        <v>349</v>
      </c>
    </row>
    <row r="1724" spans="1:8">
      <c r="A1724" s="1" t="s">
        <v>280</v>
      </c>
      <c r="B1724" s="1" t="s">
        <v>207</v>
      </c>
      <c r="C1724" s="1" t="s">
        <v>211</v>
      </c>
      <c r="D1724" s="1" t="s">
        <v>5</v>
      </c>
      <c r="E1724" s="1">
        <v>2019</v>
      </c>
      <c r="F1724" s="1">
        <v>400</v>
      </c>
      <c r="G1724" s="1">
        <v>240</v>
      </c>
      <c r="H1724" s="1">
        <v>233</v>
      </c>
    </row>
    <row r="1725" spans="1:8">
      <c r="A1725" s="1" t="s">
        <v>280</v>
      </c>
      <c r="B1725" s="1" t="s">
        <v>207</v>
      </c>
      <c r="C1725" s="1" t="s">
        <v>211</v>
      </c>
      <c r="D1725" s="1" t="s">
        <v>4</v>
      </c>
      <c r="E1725" s="1">
        <v>2019</v>
      </c>
      <c r="F1725" s="1">
        <v>400</v>
      </c>
      <c r="G1725" s="1">
        <v>240</v>
      </c>
      <c r="H1725" s="1">
        <v>233</v>
      </c>
    </row>
    <row r="1726" spans="1:8">
      <c r="A1726" s="1" t="s">
        <v>280</v>
      </c>
      <c r="B1726" s="1" t="s">
        <v>206</v>
      </c>
      <c r="C1726" s="1" t="s">
        <v>211</v>
      </c>
      <c r="D1726" s="1" t="s">
        <v>18</v>
      </c>
      <c r="E1726" s="1">
        <v>2019</v>
      </c>
      <c r="F1726" s="1">
        <v>500</v>
      </c>
      <c r="G1726" s="1">
        <v>400</v>
      </c>
      <c r="H1726" s="1">
        <v>301</v>
      </c>
    </row>
    <row r="1727" spans="1:8">
      <c r="A1727" s="1" t="s">
        <v>280</v>
      </c>
      <c r="B1727" s="1" t="s">
        <v>206</v>
      </c>
      <c r="C1727" s="1" t="s">
        <v>211</v>
      </c>
      <c r="D1727" s="1" t="s">
        <v>16</v>
      </c>
      <c r="E1727" s="1">
        <v>2019</v>
      </c>
      <c r="F1727" s="1">
        <v>400</v>
      </c>
      <c r="G1727" s="1">
        <v>320</v>
      </c>
      <c r="H1727" s="1">
        <v>241</v>
      </c>
    </row>
    <row r="1728" spans="1:8">
      <c r="A1728" s="1" t="s">
        <v>280</v>
      </c>
      <c r="B1728" s="1" t="s">
        <v>206</v>
      </c>
      <c r="C1728" s="1" t="s">
        <v>211</v>
      </c>
      <c r="D1728" s="1" t="s">
        <v>14</v>
      </c>
      <c r="E1728" s="1">
        <v>2019</v>
      </c>
      <c r="F1728" s="1">
        <v>300</v>
      </c>
      <c r="G1728" s="1">
        <v>240</v>
      </c>
      <c r="H1728" s="1">
        <v>181</v>
      </c>
    </row>
    <row r="1729" spans="1:8">
      <c r="A1729" s="1" t="s">
        <v>280</v>
      </c>
      <c r="B1729" s="1" t="s">
        <v>206</v>
      </c>
      <c r="C1729" s="1" t="s">
        <v>211</v>
      </c>
      <c r="D1729" s="1" t="s">
        <v>13</v>
      </c>
      <c r="E1729" s="1">
        <v>2019</v>
      </c>
      <c r="F1729" s="1">
        <v>400</v>
      </c>
      <c r="G1729" s="1">
        <v>320</v>
      </c>
      <c r="H1729" s="1">
        <v>241</v>
      </c>
    </row>
    <row r="1730" spans="1:8">
      <c r="A1730" s="1" t="s">
        <v>280</v>
      </c>
      <c r="B1730" s="1" t="s">
        <v>206</v>
      </c>
      <c r="C1730" s="1" t="s">
        <v>211</v>
      </c>
      <c r="D1730" s="1" t="s">
        <v>11</v>
      </c>
      <c r="E1730" s="1">
        <v>2019</v>
      </c>
      <c r="F1730" s="1">
        <v>400</v>
      </c>
      <c r="G1730" s="1">
        <v>320</v>
      </c>
      <c r="H1730" s="1">
        <v>241</v>
      </c>
    </row>
    <row r="1731" spans="1:8">
      <c r="A1731" s="1" t="s">
        <v>280</v>
      </c>
      <c r="B1731" s="1" t="s">
        <v>206</v>
      </c>
      <c r="C1731" s="1" t="s">
        <v>211</v>
      </c>
      <c r="D1731" s="1" t="s">
        <v>10</v>
      </c>
      <c r="E1731" s="1">
        <v>2019</v>
      </c>
      <c r="F1731" s="1">
        <v>400</v>
      </c>
      <c r="G1731" s="1">
        <v>280</v>
      </c>
      <c r="H1731" s="1">
        <v>241</v>
      </c>
    </row>
    <row r="1732" spans="1:8">
      <c r="A1732" s="1" t="s">
        <v>280</v>
      </c>
      <c r="B1732" s="1" t="s">
        <v>206</v>
      </c>
      <c r="C1732" s="1" t="s">
        <v>211</v>
      </c>
      <c r="D1732" s="1" t="s">
        <v>9</v>
      </c>
      <c r="E1732" s="1">
        <v>2019</v>
      </c>
      <c r="F1732" s="1">
        <v>400</v>
      </c>
      <c r="G1732" s="1">
        <v>280</v>
      </c>
      <c r="H1732" s="1">
        <v>241</v>
      </c>
    </row>
    <row r="1733" spans="1:8">
      <c r="A1733" s="1" t="s">
        <v>280</v>
      </c>
      <c r="B1733" s="1" t="s">
        <v>206</v>
      </c>
      <c r="C1733" s="1" t="s">
        <v>211</v>
      </c>
      <c r="D1733" s="1" t="s">
        <v>8</v>
      </c>
      <c r="E1733" s="1">
        <v>2019</v>
      </c>
      <c r="F1733" s="1">
        <v>400</v>
      </c>
      <c r="G1733" s="1">
        <v>280</v>
      </c>
      <c r="H1733" s="1">
        <v>241</v>
      </c>
    </row>
    <row r="1734" spans="1:8">
      <c r="A1734" s="1" t="s">
        <v>280</v>
      </c>
      <c r="B1734" s="1" t="s">
        <v>206</v>
      </c>
      <c r="C1734" s="1" t="s">
        <v>211</v>
      </c>
      <c r="D1734" s="1" t="s">
        <v>7</v>
      </c>
      <c r="E1734" s="1">
        <v>2019</v>
      </c>
      <c r="F1734" s="1">
        <v>400</v>
      </c>
      <c r="G1734" s="1">
        <v>280</v>
      </c>
      <c r="H1734" s="1">
        <v>241</v>
      </c>
    </row>
    <row r="1735" spans="1:8">
      <c r="A1735" s="1" t="s">
        <v>280</v>
      </c>
      <c r="B1735" s="1" t="s">
        <v>206</v>
      </c>
      <c r="C1735" s="1" t="s">
        <v>211</v>
      </c>
      <c r="D1735" s="1" t="s">
        <v>6</v>
      </c>
      <c r="E1735" s="1">
        <v>2019</v>
      </c>
      <c r="F1735" s="1">
        <v>400</v>
      </c>
      <c r="G1735" s="1">
        <v>280</v>
      </c>
      <c r="H1735" s="1">
        <v>241</v>
      </c>
    </row>
    <row r="1736" spans="1:8">
      <c r="A1736" s="1" t="s">
        <v>280</v>
      </c>
      <c r="B1736" s="1" t="s">
        <v>206</v>
      </c>
      <c r="C1736" s="1" t="s">
        <v>211</v>
      </c>
      <c r="D1736" s="1" t="s">
        <v>5</v>
      </c>
      <c r="E1736" s="1">
        <v>2019</v>
      </c>
      <c r="F1736" s="1">
        <v>400</v>
      </c>
      <c r="G1736" s="1">
        <v>280</v>
      </c>
      <c r="H1736" s="1">
        <v>241</v>
      </c>
    </row>
    <row r="1737" spans="1:8">
      <c r="A1737" s="1" t="s">
        <v>280</v>
      </c>
      <c r="B1737" s="1" t="s">
        <v>206</v>
      </c>
      <c r="C1737" s="1" t="s">
        <v>211</v>
      </c>
      <c r="D1737" s="1" t="s">
        <v>4</v>
      </c>
      <c r="E1737" s="1">
        <v>2019</v>
      </c>
      <c r="F1737" s="1">
        <v>400</v>
      </c>
      <c r="G1737" s="1">
        <v>280</v>
      </c>
      <c r="H1737" s="1">
        <v>241</v>
      </c>
    </row>
    <row r="1738" spans="1:8">
      <c r="A1738" s="1" t="s">
        <v>280</v>
      </c>
      <c r="B1738" s="1" t="s">
        <v>204</v>
      </c>
      <c r="C1738" s="1" t="s">
        <v>211</v>
      </c>
      <c r="D1738" s="1" t="s">
        <v>18</v>
      </c>
      <c r="E1738" s="1">
        <v>2019</v>
      </c>
      <c r="F1738" s="1">
        <v>400</v>
      </c>
      <c r="G1738" s="1">
        <v>600</v>
      </c>
      <c r="H1738" s="1">
        <v>485</v>
      </c>
    </row>
    <row r="1739" spans="1:8">
      <c r="A1739" s="1" t="s">
        <v>280</v>
      </c>
      <c r="B1739" s="1" t="s">
        <v>204</v>
      </c>
      <c r="C1739" s="1" t="s">
        <v>211</v>
      </c>
      <c r="D1739" s="1" t="s">
        <v>16</v>
      </c>
      <c r="E1739" s="1">
        <v>2019</v>
      </c>
      <c r="F1739" s="1">
        <v>300</v>
      </c>
      <c r="G1739" s="1">
        <v>450</v>
      </c>
      <c r="H1739" s="1">
        <v>364</v>
      </c>
    </row>
    <row r="1740" spans="1:8">
      <c r="A1740" s="1" t="s">
        <v>280</v>
      </c>
      <c r="B1740" s="1" t="s">
        <v>204</v>
      </c>
      <c r="C1740" s="1" t="s">
        <v>211</v>
      </c>
      <c r="D1740" s="1" t="s">
        <v>14</v>
      </c>
      <c r="E1740" s="1">
        <v>2019</v>
      </c>
      <c r="F1740" s="1">
        <v>300</v>
      </c>
      <c r="G1740" s="1">
        <v>450</v>
      </c>
      <c r="H1740" s="1">
        <v>364</v>
      </c>
    </row>
    <row r="1741" spans="1:8">
      <c r="A1741" s="1" t="s">
        <v>280</v>
      </c>
      <c r="B1741" s="1" t="s">
        <v>204</v>
      </c>
      <c r="C1741" s="1" t="s">
        <v>211</v>
      </c>
      <c r="D1741" s="1" t="s">
        <v>13</v>
      </c>
      <c r="E1741" s="1">
        <v>2019</v>
      </c>
      <c r="F1741" s="1">
        <v>300</v>
      </c>
      <c r="G1741" s="1">
        <v>450</v>
      </c>
      <c r="H1741" s="1">
        <v>364</v>
      </c>
    </row>
    <row r="1742" spans="1:8">
      <c r="A1742" s="1" t="s">
        <v>280</v>
      </c>
      <c r="B1742" s="1" t="s">
        <v>204</v>
      </c>
      <c r="C1742" s="1" t="s">
        <v>211</v>
      </c>
      <c r="D1742" s="1" t="s">
        <v>11</v>
      </c>
      <c r="E1742" s="1">
        <v>2019</v>
      </c>
      <c r="F1742" s="1">
        <v>300</v>
      </c>
      <c r="G1742" s="1">
        <v>450</v>
      </c>
      <c r="H1742" s="1">
        <v>364</v>
      </c>
    </row>
    <row r="1743" spans="1:8">
      <c r="A1743" s="1" t="s">
        <v>280</v>
      </c>
      <c r="B1743" s="1" t="s">
        <v>204</v>
      </c>
      <c r="C1743" s="1" t="s">
        <v>211</v>
      </c>
      <c r="D1743" s="1" t="s">
        <v>10</v>
      </c>
      <c r="E1743" s="1">
        <v>2019</v>
      </c>
      <c r="F1743" s="1">
        <v>300</v>
      </c>
      <c r="G1743" s="1">
        <v>450</v>
      </c>
      <c r="H1743" s="1">
        <v>364</v>
      </c>
    </row>
    <row r="1744" spans="1:8">
      <c r="A1744" s="1" t="s">
        <v>280</v>
      </c>
      <c r="B1744" s="1" t="s">
        <v>204</v>
      </c>
      <c r="C1744" s="1" t="s">
        <v>211</v>
      </c>
      <c r="D1744" s="1" t="s">
        <v>9</v>
      </c>
      <c r="E1744" s="1">
        <v>2019</v>
      </c>
      <c r="F1744" s="1">
        <v>200</v>
      </c>
      <c r="G1744" s="1">
        <v>300</v>
      </c>
      <c r="H1744" s="1">
        <v>242</v>
      </c>
    </row>
    <row r="1745" spans="1:8">
      <c r="A1745" s="1" t="s">
        <v>280</v>
      </c>
      <c r="B1745" s="1" t="s">
        <v>203</v>
      </c>
      <c r="C1745" s="1" t="s">
        <v>211</v>
      </c>
      <c r="D1745" s="1" t="s">
        <v>18</v>
      </c>
      <c r="E1745" s="1">
        <v>2019</v>
      </c>
      <c r="F1745" s="1">
        <v>300</v>
      </c>
      <c r="G1745" s="1">
        <v>1050</v>
      </c>
      <c r="H1745" s="1">
        <v>364</v>
      </c>
    </row>
    <row r="1746" spans="1:8">
      <c r="A1746" s="1" t="s">
        <v>280</v>
      </c>
      <c r="B1746" s="1" t="s">
        <v>203</v>
      </c>
      <c r="C1746" s="1" t="s">
        <v>211</v>
      </c>
      <c r="D1746" s="1" t="s">
        <v>16</v>
      </c>
      <c r="E1746" s="1">
        <v>2019</v>
      </c>
      <c r="F1746" s="1">
        <v>200</v>
      </c>
      <c r="G1746" s="1">
        <v>700</v>
      </c>
      <c r="H1746" s="1">
        <v>243</v>
      </c>
    </row>
    <row r="1747" spans="1:8">
      <c r="A1747" s="1" t="s">
        <v>280</v>
      </c>
      <c r="B1747" s="1" t="s">
        <v>203</v>
      </c>
      <c r="C1747" s="1" t="s">
        <v>211</v>
      </c>
      <c r="D1747" s="1" t="s">
        <v>14</v>
      </c>
      <c r="E1747" s="1">
        <v>2019</v>
      </c>
      <c r="F1747" s="1">
        <v>200</v>
      </c>
      <c r="G1747" s="1">
        <v>700</v>
      </c>
      <c r="H1747" s="1">
        <v>243</v>
      </c>
    </row>
    <row r="1748" spans="1:8">
      <c r="A1748" s="1" t="s">
        <v>280</v>
      </c>
      <c r="B1748" s="1" t="s">
        <v>203</v>
      </c>
      <c r="C1748" s="1" t="s">
        <v>211</v>
      </c>
      <c r="D1748" s="1" t="s">
        <v>13</v>
      </c>
      <c r="E1748" s="1">
        <v>2019</v>
      </c>
      <c r="F1748" s="1">
        <v>200</v>
      </c>
      <c r="G1748" s="1">
        <v>700</v>
      </c>
      <c r="H1748" s="1">
        <v>243</v>
      </c>
    </row>
    <row r="1749" spans="1:8">
      <c r="A1749" s="1" t="s">
        <v>280</v>
      </c>
      <c r="B1749" s="1" t="s">
        <v>203</v>
      </c>
      <c r="C1749" s="1" t="s">
        <v>211</v>
      </c>
      <c r="D1749" s="1" t="s">
        <v>11</v>
      </c>
      <c r="E1749" s="1">
        <v>2019</v>
      </c>
      <c r="F1749" s="1">
        <v>200</v>
      </c>
      <c r="G1749" s="1">
        <v>700</v>
      </c>
      <c r="H1749" s="1">
        <v>243</v>
      </c>
    </row>
    <row r="1750" spans="1:8">
      <c r="A1750" s="1" t="s">
        <v>280</v>
      </c>
      <c r="B1750" s="1" t="s">
        <v>203</v>
      </c>
      <c r="C1750" s="1" t="s">
        <v>211</v>
      </c>
      <c r="D1750" s="1" t="s">
        <v>10</v>
      </c>
      <c r="E1750" s="1">
        <v>2019</v>
      </c>
      <c r="F1750" s="1">
        <v>200</v>
      </c>
      <c r="G1750" s="1">
        <v>700</v>
      </c>
      <c r="H1750" s="1">
        <v>243</v>
      </c>
    </row>
    <row r="1751" spans="1:8">
      <c r="A1751" s="1" t="s">
        <v>280</v>
      </c>
      <c r="B1751" s="1" t="s">
        <v>203</v>
      </c>
      <c r="C1751" s="1" t="s">
        <v>211</v>
      </c>
      <c r="D1751" s="1" t="s">
        <v>9</v>
      </c>
      <c r="E1751" s="1">
        <v>2019</v>
      </c>
      <c r="F1751" s="1">
        <v>200</v>
      </c>
      <c r="G1751" s="1">
        <v>700</v>
      </c>
      <c r="H1751" s="1">
        <v>243</v>
      </c>
    </row>
    <row r="1752" spans="1:8">
      <c r="A1752" s="1" t="s">
        <v>280</v>
      </c>
      <c r="B1752" s="1" t="s">
        <v>203</v>
      </c>
      <c r="C1752" s="1" t="s">
        <v>211</v>
      </c>
      <c r="D1752" s="1" t="s">
        <v>8</v>
      </c>
      <c r="E1752" s="1">
        <v>2019</v>
      </c>
      <c r="F1752" s="1">
        <v>200</v>
      </c>
      <c r="G1752" s="1">
        <v>700</v>
      </c>
      <c r="H1752" s="1">
        <v>243</v>
      </c>
    </row>
    <row r="1753" spans="1:8">
      <c r="A1753" s="1" t="s">
        <v>280</v>
      </c>
      <c r="B1753" s="1" t="s">
        <v>203</v>
      </c>
      <c r="C1753" s="1" t="s">
        <v>211</v>
      </c>
      <c r="D1753" s="1" t="s">
        <v>7</v>
      </c>
      <c r="E1753" s="1">
        <v>2019</v>
      </c>
      <c r="F1753" s="1">
        <v>100</v>
      </c>
      <c r="G1753" s="1">
        <v>350</v>
      </c>
      <c r="H1753" s="1">
        <v>121</v>
      </c>
    </row>
    <row r="1754" spans="1:8">
      <c r="A1754" s="1" t="s">
        <v>280</v>
      </c>
      <c r="B1754" s="1" t="s">
        <v>203</v>
      </c>
      <c r="C1754" s="1" t="s">
        <v>211</v>
      </c>
      <c r="D1754" s="1" t="s">
        <v>6</v>
      </c>
      <c r="E1754" s="1">
        <v>2019</v>
      </c>
      <c r="F1754" s="1">
        <v>100</v>
      </c>
      <c r="G1754" s="1">
        <v>350</v>
      </c>
      <c r="H1754" s="1">
        <v>121</v>
      </c>
    </row>
    <row r="1755" spans="1:8">
      <c r="A1755" s="1" t="s">
        <v>280</v>
      </c>
      <c r="B1755" s="1" t="s">
        <v>205</v>
      </c>
      <c r="C1755" s="1" t="s">
        <v>211</v>
      </c>
      <c r="D1755" s="1" t="s">
        <v>18</v>
      </c>
      <c r="E1755" s="1">
        <v>2019</v>
      </c>
      <c r="F1755" s="1">
        <v>200</v>
      </c>
      <c r="G1755" s="1">
        <v>820</v>
      </c>
      <c r="H1755" s="1">
        <v>286</v>
      </c>
    </row>
    <row r="1756" spans="1:8">
      <c r="A1756" s="1" t="s">
        <v>280</v>
      </c>
      <c r="B1756" s="1" t="s">
        <v>205</v>
      </c>
      <c r="C1756" s="1" t="s">
        <v>211</v>
      </c>
      <c r="D1756" s="1" t="s">
        <v>16</v>
      </c>
      <c r="E1756" s="1">
        <v>2019</v>
      </c>
      <c r="F1756" s="1">
        <v>200</v>
      </c>
      <c r="G1756" s="1">
        <v>820</v>
      </c>
      <c r="H1756" s="1">
        <v>286</v>
      </c>
    </row>
    <row r="1757" spans="1:8">
      <c r="A1757" s="1" t="s">
        <v>280</v>
      </c>
      <c r="B1757" s="1" t="s">
        <v>205</v>
      </c>
      <c r="C1757" s="1" t="s">
        <v>211</v>
      </c>
      <c r="D1757" s="1" t="s">
        <v>14</v>
      </c>
      <c r="E1757" s="1">
        <v>2019</v>
      </c>
      <c r="F1757" s="1">
        <v>200</v>
      </c>
      <c r="G1757" s="1">
        <v>820</v>
      </c>
      <c r="H1757" s="1">
        <v>286</v>
      </c>
    </row>
    <row r="1758" spans="1:8">
      <c r="A1758" s="1" t="s">
        <v>280</v>
      </c>
      <c r="B1758" s="1" t="s">
        <v>205</v>
      </c>
      <c r="C1758" s="1" t="s">
        <v>211</v>
      </c>
      <c r="D1758" s="1" t="s">
        <v>13</v>
      </c>
      <c r="E1758" s="1">
        <v>2019</v>
      </c>
      <c r="F1758" s="1">
        <v>200</v>
      </c>
      <c r="G1758" s="1">
        <v>820</v>
      </c>
      <c r="H1758" s="1">
        <v>286</v>
      </c>
    </row>
    <row r="1759" spans="1:8">
      <c r="A1759" s="1" t="s">
        <v>280</v>
      </c>
      <c r="B1759" s="1" t="s">
        <v>205</v>
      </c>
      <c r="C1759" s="1" t="s">
        <v>211</v>
      </c>
      <c r="D1759" s="1" t="s">
        <v>11</v>
      </c>
      <c r="E1759" s="1">
        <v>2019</v>
      </c>
      <c r="F1759" s="1">
        <v>200</v>
      </c>
      <c r="G1759" s="1">
        <v>820</v>
      </c>
      <c r="H1759" s="1">
        <v>286</v>
      </c>
    </row>
    <row r="1760" spans="1:8">
      <c r="A1760" s="1" t="s">
        <v>280</v>
      </c>
      <c r="B1760" s="1" t="s">
        <v>205</v>
      </c>
      <c r="C1760" s="1" t="s">
        <v>211</v>
      </c>
      <c r="D1760" s="1" t="s">
        <v>10</v>
      </c>
      <c r="E1760" s="1">
        <v>2019</v>
      </c>
      <c r="F1760" s="1">
        <v>200</v>
      </c>
      <c r="G1760" s="1">
        <v>820</v>
      </c>
      <c r="H1760" s="1">
        <v>286</v>
      </c>
    </row>
    <row r="1761" spans="1:8">
      <c r="A1761" s="1" t="s">
        <v>280</v>
      </c>
      <c r="B1761" s="1" t="s">
        <v>205</v>
      </c>
      <c r="C1761" s="1" t="s">
        <v>211</v>
      </c>
      <c r="D1761" s="1" t="s">
        <v>9</v>
      </c>
      <c r="E1761" s="1">
        <v>2019</v>
      </c>
      <c r="F1761" s="1">
        <v>200</v>
      </c>
      <c r="G1761" s="1">
        <v>820</v>
      </c>
      <c r="H1761" s="1">
        <v>286</v>
      </c>
    </row>
    <row r="1762" spans="1:8">
      <c r="A1762" s="1" t="s">
        <v>280</v>
      </c>
      <c r="B1762" s="1" t="s">
        <v>205</v>
      </c>
      <c r="C1762" s="1" t="s">
        <v>211</v>
      </c>
      <c r="D1762" s="1" t="s">
        <v>8</v>
      </c>
      <c r="E1762" s="1">
        <v>2019</v>
      </c>
      <c r="F1762" s="1">
        <v>200</v>
      </c>
      <c r="G1762" s="1">
        <v>820</v>
      </c>
      <c r="H1762" s="1">
        <v>286</v>
      </c>
    </row>
    <row r="1763" spans="1:8">
      <c r="A1763" s="1" t="s">
        <v>280</v>
      </c>
      <c r="B1763" s="1" t="s">
        <v>205</v>
      </c>
      <c r="C1763" s="1" t="s">
        <v>211</v>
      </c>
      <c r="D1763" s="1" t="s">
        <v>7</v>
      </c>
      <c r="E1763" s="1">
        <v>2019</v>
      </c>
      <c r="F1763" s="1">
        <v>200</v>
      </c>
      <c r="G1763" s="1">
        <v>820</v>
      </c>
      <c r="H1763" s="1">
        <v>286</v>
      </c>
    </row>
    <row r="1764" spans="1:8">
      <c r="A1764" s="1" t="s">
        <v>280</v>
      </c>
      <c r="B1764" s="1" t="s">
        <v>205</v>
      </c>
      <c r="C1764" s="1" t="s">
        <v>211</v>
      </c>
      <c r="D1764" s="1" t="s">
        <v>6</v>
      </c>
      <c r="E1764" s="1">
        <v>2019</v>
      </c>
      <c r="F1764" s="1">
        <v>200</v>
      </c>
      <c r="G1764" s="1">
        <v>820</v>
      </c>
      <c r="H1764" s="1">
        <v>286</v>
      </c>
    </row>
    <row r="1765" spans="1:8">
      <c r="A1765" s="1" t="s">
        <v>280</v>
      </c>
      <c r="B1765" s="1" t="s">
        <v>207</v>
      </c>
      <c r="C1765" s="1" t="s">
        <v>210</v>
      </c>
      <c r="D1765" s="1" t="s">
        <v>18</v>
      </c>
      <c r="E1765" s="1">
        <v>2019</v>
      </c>
      <c r="F1765" s="1">
        <v>700</v>
      </c>
      <c r="G1765" s="1">
        <v>490</v>
      </c>
      <c r="H1765" s="1">
        <v>407</v>
      </c>
    </row>
    <row r="1766" spans="1:8">
      <c r="A1766" s="1" t="s">
        <v>280</v>
      </c>
      <c r="B1766" s="1" t="s">
        <v>207</v>
      </c>
      <c r="C1766" s="1" t="s">
        <v>210</v>
      </c>
      <c r="D1766" s="1" t="s">
        <v>16</v>
      </c>
      <c r="E1766" s="1">
        <v>2019</v>
      </c>
      <c r="F1766" s="1">
        <v>800</v>
      </c>
      <c r="G1766" s="1">
        <v>560</v>
      </c>
      <c r="H1766" s="1">
        <v>466</v>
      </c>
    </row>
    <row r="1767" spans="1:8">
      <c r="A1767" s="1" t="s">
        <v>280</v>
      </c>
      <c r="B1767" s="1" t="s">
        <v>207</v>
      </c>
      <c r="C1767" s="1" t="s">
        <v>210</v>
      </c>
      <c r="D1767" s="1" t="s">
        <v>14</v>
      </c>
      <c r="E1767" s="1">
        <v>2019</v>
      </c>
      <c r="F1767" s="1">
        <v>700</v>
      </c>
      <c r="G1767" s="1">
        <v>490</v>
      </c>
      <c r="H1767" s="1">
        <v>407</v>
      </c>
    </row>
    <row r="1768" spans="1:8">
      <c r="A1768" s="1" t="s">
        <v>280</v>
      </c>
      <c r="B1768" s="1" t="s">
        <v>207</v>
      </c>
      <c r="C1768" s="1" t="s">
        <v>210</v>
      </c>
      <c r="D1768" s="1" t="s">
        <v>13</v>
      </c>
      <c r="E1768" s="1">
        <v>2019</v>
      </c>
      <c r="F1768" s="1">
        <v>700</v>
      </c>
      <c r="G1768" s="1">
        <v>490</v>
      </c>
      <c r="H1768" s="1">
        <v>407</v>
      </c>
    </row>
    <row r="1769" spans="1:8">
      <c r="A1769" s="1" t="s">
        <v>280</v>
      </c>
      <c r="B1769" s="1" t="s">
        <v>207</v>
      </c>
      <c r="C1769" s="1" t="s">
        <v>210</v>
      </c>
      <c r="D1769" s="1" t="s">
        <v>11</v>
      </c>
      <c r="E1769" s="1">
        <v>2019</v>
      </c>
      <c r="F1769" s="1">
        <v>500</v>
      </c>
      <c r="G1769" s="1">
        <v>350</v>
      </c>
      <c r="H1769" s="1">
        <v>291</v>
      </c>
    </row>
    <row r="1770" spans="1:8">
      <c r="A1770" s="1" t="s">
        <v>280</v>
      </c>
      <c r="B1770" s="1" t="s">
        <v>207</v>
      </c>
      <c r="C1770" s="1" t="s">
        <v>210</v>
      </c>
      <c r="D1770" s="1" t="s">
        <v>10</v>
      </c>
      <c r="E1770" s="1">
        <v>2019</v>
      </c>
      <c r="F1770" s="1">
        <v>800</v>
      </c>
      <c r="G1770" s="1">
        <v>480</v>
      </c>
      <c r="H1770" s="1">
        <v>466</v>
      </c>
    </row>
    <row r="1771" spans="1:8">
      <c r="A1771" s="1" t="s">
        <v>280</v>
      </c>
      <c r="B1771" s="1" t="s">
        <v>207</v>
      </c>
      <c r="C1771" s="1" t="s">
        <v>210</v>
      </c>
      <c r="D1771" s="1" t="s">
        <v>9</v>
      </c>
      <c r="E1771" s="1">
        <v>2019</v>
      </c>
      <c r="F1771" s="1">
        <v>700</v>
      </c>
      <c r="G1771" s="1">
        <v>420</v>
      </c>
      <c r="H1771" s="1">
        <v>407</v>
      </c>
    </row>
    <row r="1772" spans="1:8">
      <c r="A1772" s="1" t="s">
        <v>280</v>
      </c>
      <c r="B1772" s="1" t="s">
        <v>207</v>
      </c>
      <c r="C1772" s="1" t="s">
        <v>210</v>
      </c>
      <c r="D1772" s="1" t="s">
        <v>8</v>
      </c>
      <c r="E1772" s="1">
        <v>2019</v>
      </c>
      <c r="F1772" s="1">
        <v>600</v>
      </c>
      <c r="G1772" s="1">
        <v>360</v>
      </c>
      <c r="H1772" s="1">
        <v>349</v>
      </c>
    </row>
    <row r="1773" spans="1:8">
      <c r="A1773" s="1" t="s">
        <v>280</v>
      </c>
      <c r="B1773" s="1" t="s">
        <v>207</v>
      </c>
      <c r="C1773" s="1" t="s">
        <v>210</v>
      </c>
      <c r="D1773" s="1" t="s">
        <v>7</v>
      </c>
      <c r="E1773" s="1">
        <v>2019</v>
      </c>
      <c r="F1773" s="1">
        <v>500</v>
      </c>
      <c r="G1773" s="1">
        <v>300</v>
      </c>
      <c r="H1773" s="1">
        <v>291</v>
      </c>
    </row>
    <row r="1774" spans="1:8">
      <c r="A1774" s="1" t="s">
        <v>280</v>
      </c>
      <c r="B1774" s="1" t="s">
        <v>207</v>
      </c>
      <c r="C1774" s="1" t="s">
        <v>210</v>
      </c>
      <c r="D1774" s="1" t="s">
        <v>6</v>
      </c>
      <c r="E1774" s="1">
        <v>2019</v>
      </c>
      <c r="F1774" s="1">
        <v>600</v>
      </c>
      <c r="G1774" s="1">
        <v>360</v>
      </c>
      <c r="H1774" s="1">
        <v>349</v>
      </c>
    </row>
    <row r="1775" spans="1:8">
      <c r="A1775" s="1" t="s">
        <v>280</v>
      </c>
      <c r="B1775" s="1" t="s">
        <v>207</v>
      </c>
      <c r="C1775" s="1" t="s">
        <v>210</v>
      </c>
      <c r="D1775" s="1" t="s">
        <v>5</v>
      </c>
      <c r="E1775" s="1">
        <v>2019</v>
      </c>
      <c r="F1775" s="1">
        <v>600</v>
      </c>
      <c r="G1775" s="1">
        <v>360</v>
      </c>
      <c r="H1775" s="1">
        <v>349</v>
      </c>
    </row>
    <row r="1776" spans="1:8">
      <c r="A1776" s="1" t="s">
        <v>280</v>
      </c>
      <c r="B1776" s="1" t="s">
        <v>207</v>
      </c>
      <c r="C1776" s="1" t="s">
        <v>210</v>
      </c>
      <c r="D1776" s="1" t="s">
        <v>4</v>
      </c>
      <c r="E1776" s="1">
        <v>2019</v>
      </c>
      <c r="F1776" s="1">
        <v>600</v>
      </c>
      <c r="G1776" s="1">
        <v>360</v>
      </c>
      <c r="H1776" s="1">
        <v>349</v>
      </c>
    </row>
    <row r="1777" spans="1:8">
      <c r="A1777" s="1" t="s">
        <v>280</v>
      </c>
      <c r="B1777" s="1" t="s">
        <v>206</v>
      </c>
      <c r="C1777" s="1" t="s">
        <v>210</v>
      </c>
      <c r="D1777" s="1" t="s">
        <v>18</v>
      </c>
      <c r="E1777" s="1">
        <v>2019</v>
      </c>
      <c r="F1777" s="1">
        <v>500</v>
      </c>
      <c r="G1777" s="1">
        <v>400</v>
      </c>
      <c r="H1777" s="1">
        <v>301</v>
      </c>
    </row>
    <row r="1778" spans="1:8">
      <c r="A1778" s="1" t="s">
        <v>280</v>
      </c>
      <c r="B1778" s="1" t="s">
        <v>206</v>
      </c>
      <c r="C1778" s="1" t="s">
        <v>210</v>
      </c>
      <c r="D1778" s="1" t="s">
        <v>16</v>
      </c>
      <c r="E1778" s="1">
        <v>2019</v>
      </c>
      <c r="F1778" s="1">
        <v>500</v>
      </c>
      <c r="G1778" s="1">
        <v>400</v>
      </c>
      <c r="H1778" s="1">
        <v>301</v>
      </c>
    </row>
    <row r="1779" spans="1:8">
      <c r="A1779" s="1" t="s">
        <v>280</v>
      </c>
      <c r="B1779" s="1" t="s">
        <v>206</v>
      </c>
      <c r="C1779" s="1" t="s">
        <v>210</v>
      </c>
      <c r="D1779" s="1" t="s">
        <v>14</v>
      </c>
      <c r="E1779" s="1">
        <v>2019</v>
      </c>
      <c r="F1779" s="1">
        <v>500</v>
      </c>
      <c r="G1779" s="1">
        <v>400</v>
      </c>
      <c r="H1779" s="1">
        <v>301</v>
      </c>
    </row>
    <row r="1780" spans="1:8">
      <c r="A1780" s="1" t="s">
        <v>280</v>
      </c>
      <c r="B1780" s="1" t="s">
        <v>206</v>
      </c>
      <c r="C1780" s="1" t="s">
        <v>210</v>
      </c>
      <c r="D1780" s="1" t="s">
        <v>13</v>
      </c>
      <c r="E1780" s="1">
        <v>2019</v>
      </c>
      <c r="F1780" s="1">
        <v>500</v>
      </c>
      <c r="G1780" s="1">
        <v>400</v>
      </c>
      <c r="H1780" s="1">
        <v>301</v>
      </c>
    </row>
    <row r="1781" spans="1:8">
      <c r="A1781" s="1" t="s">
        <v>280</v>
      </c>
      <c r="B1781" s="1" t="s">
        <v>206</v>
      </c>
      <c r="C1781" s="1" t="s">
        <v>210</v>
      </c>
      <c r="D1781" s="1" t="s">
        <v>11</v>
      </c>
      <c r="E1781" s="1">
        <v>2019</v>
      </c>
      <c r="F1781" s="1">
        <v>400</v>
      </c>
      <c r="G1781" s="1">
        <v>320</v>
      </c>
      <c r="H1781" s="1">
        <v>241</v>
      </c>
    </row>
    <row r="1782" spans="1:8">
      <c r="A1782" s="1" t="s">
        <v>280</v>
      </c>
      <c r="B1782" s="1" t="s">
        <v>206</v>
      </c>
      <c r="C1782" s="1" t="s">
        <v>210</v>
      </c>
      <c r="D1782" s="1" t="s">
        <v>10</v>
      </c>
      <c r="E1782" s="1">
        <v>2019</v>
      </c>
      <c r="F1782" s="1">
        <v>600</v>
      </c>
      <c r="G1782" s="1">
        <v>420</v>
      </c>
      <c r="H1782" s="1">
        <v>361</v>
      </c>
    </row>
    <row r="1783" spans="1:8">
      <c r="A1783" s="1" t="s">
        <v>280</v>
      </c>
      <c r="B1783" s="1" t="s">
        <v>206</v>
      </c>
      <c r="C1783" s="1" t="s">
        <v>210</v>
      </c>
      <c r="D1783" s="1" t="s">
        <v>9</v>
      </c>
      <c r="E1783" s="1">
        <v>2019</v>
      </c>
      <c r="F1783" s="1">
        <v>500</v>
      </c>
      <c r="G1783" s="1">
        <v>350</v>
      </c>
      <c r="H1783" s="1">
        <v>301</v>
      </c>
    </row>
    <row r="1784" spans="1:8">
      <c r="A1784" s="1" t="s">
        <v>280</v>
      </c>
      <c r="B1784" s="1" t="s">
        <v>206</v>
      </c>
      <c r="C1784" s="1" t="s">
        <v>210</v>
      </c>
      <c r="D1784" s="1" t="s">
        <v>8</v>
      </c>
      <c r="E1784" s="1">
        <v>2019</v>
      </c>
      <c r="F1784" s="1">
        <v>500</v>
      </c>
      <c r="G1784" s="1">
        <v>350</v>
      </c>
      <c r="H1784" s="1">
        <v>301</v>
      </c>
    </row>
    <row r="1785" spans="1:8">
      <c r="A1785" s="1" t="s">
        <v>280</v>
      </c>
      <c r="B1785" s="1" t="s">
        <v>206</v>
      </c>
      <c r="C1785" s="1" t="s">
        <v>210</v>
      </c>
      <c r="D1785" s="1" t="s">
        <v>7</v>
      </c>
      <c r="E1785" s="1">
        <v>2019</v>
      </c>
      <c r="F1785" s="1">
        <v>500</v>
      </c>
      <c r="G1785" s="1">
        <v>350</v>
      </c>
      <c r="H1785" s="1">
        <v>301</v>
      </c>
    </row>
    <row r="1786" spans="1:8">
      <c r="A1786" s="1" t="s">
        <v>280</v>
      </c>
      <c r="B1786" s="1" t="s">
        <v>206</v>
      </c>
      <c r="C1786" s="1" t="s">
        <v>210</v>
      </c>
      <c r="D1786" s="1" t="s">
        <v>6</v>
      </c>
      <c r="E1786" s="1">
        <v>2019</v>
      </c>
      <c r="F1786" s="1">
        <v>600</v>
      </c>
      <c r="G1786" s="1">
        <v>420</v>
      </c>
      <c r="H1786" s="1">
        <v>361</v>
      </c>
    </row>
    <row r="1787" spans="1:8">
      <c r="A1787" s="1" t="s">
        <v>280</v>
      </c>
      <c r="B1787" s="1" t="s">
        <v>206</v>
      </c>
      <c r="C1787" s="1" t="s">
        <v>210</v>
      </c>
      <c r="D1787" s="1" t="s">
        <v>5</v>
      </c>
      <c r="E1787" s="1">
        <v>2019</v>
      </c>
      <c r="F1787" s="1">
        <v>500</v>
      </c>
      <c r="G1787" s="1">
        <v>350</v>
      </c>
      <c r="H1787" s="1">
        <v>301</v>
      </c>
    </row>
    <row r="1788" spans="1:8">
      <c r="A1788" s="1" t="s">
        <v>280</v>
      </c>
      <c r="B1788" s="1" t="s">
        <v>206</v>
      </c>
      <c r="C1788" s="1" t="s">
        <v>210</v>
      </c>
      <c r="D1788" s="1" t="s">
        <v>4</v>
      </c>
      <c r="E1788" s="1">
        <v>2019</v>
      </c>
      <c r="F1788" s="1">
        <v>400</v>
      </c>
      <c r="G1788" s="1">
        <v>280</v>
      </c>
      <c r="H1788" s="1">
        <v>241</v>
      </c>
    </row>
    <row r="1789" spans="1:8">
      <c r="A1789" s="1" t="s">
        <v>280</v>
      </c>
      <c r="B1789" s="1" t="s">
        <v>204</v>
      </c>
      <c r="C1789" s="1" t="s">
        <v>210</v>
      </c>
      <c r="D1789" s="1" t="s">
        <v>18</v>
      </c>
      <c r="E1789" s="1">
        <v>2019</v>
      </c>
      <c r="F1789" s="1">
        <v>500</v>
      </c>
      <c r="G1789" s="1">
        <v>750</v>
      </c>
      <c r="H1789" s="1">
        <v>606</v>
      </c>
    </row>
    <row r="1790" spans="1:8">
      <c r="A1790" s="1" t="s">
        <v>280</v>
      </c>
      <c r="B1790" s="1" t="s">
        <v>204</v>
      </c>
      <c r="C1790" s="1" t="s">
        <v>210</v>
      </c>
      <c r="D1790" s="1" t="s">
        <v>16</v>
      </c>
      <c r="E1790" s="1">
        <v>2019</v>
      </c>
      <c r="F1790" s="1">
        <v>400</v>
      </c>
      <c r="G1790" s="1">
        <v>600</v>
      </c>
      <c r="H1790" s="1">
        <v>485</v>
      </c>
    </row>
    <row r="1791" spans="1:8">
      <c r="A1791" s="1" t="s">
        <v>280</v>
      </c>
      <c r="B1791" s="1" t="s">
        <v>204</v>
      </c>
      <c r="C1791" s="1" t="s">
        <v>210</v>
      </c>
      <c r="D1791" s="1" t="s">
        <v>14</v>
      </c>
      <c r="E1791" s="1">
        <v>2019</v>
      </c>
      <c r="F1791" s="1">
        <v>300</v>
      </c>
      <c r="G1791" s="1">
        <v>450</v>
      </c>
      <c r="H1791" s="1">
        <v>364</v>
      </c>
    </row>
    <row r="1792" spans="1:8">
      <c r="A1792" s="1" t="s">
        <v>280</v>
      </c>
      <c r="B1792" s="1" t="s">
        <v>204</v>
      </c>
      <c r="C1792" s="1" t="s">
        <v>210</v>
      </c>
      <c r="D1792" s="1" t="s">
        <v>13</v>
      </c>
      <c r="E1792" s="1">
        <v>2019</v>
      </c>
      <c r="F1792" s="1">
        <v>300</v>
      </c>
      <c r="G1792" s="1">
        <v>450</v>
      </c>
      <c r="H1792" s="1">
        <v>364</v>
      </c>
    </row>
    <row r="1793" spans="1:8">
      <c r="A1793" s="1" t="s">
        <v>280</v>
      </c>
      <c r="B1793" s="1" t="s">
        <v>204</v>
      </c>
      <c r="C1793" s="1" t="s">
        <v>210</v>
      </c>
      <c r="D1793" s="1" t="s">
        <v>11</v>
      </c>
      <c r="E1793" s="1">
        <v>2019</v>
      </c>
      <c r="F1793" s="1">
        <v>300</v>
      </c>
      <c r="G1793" s="1">
        <v>450</v>
      </c>
      <c r="H1793" s="1">
        <v>364</v>
      </c>
    </row>
    <row r="1794" spans="1:8">
      <c r="A1794" s="1" t="s">
        <v>280</v>
      </c>
      <c r="B1794" s="1" t="s">
        <v>204</v>
      </c>
      <c r="C1794" s="1" t="s">
        <v>210</v>
      </c>
      <c r="D1794" s="1" t="s">
        <v>10</v>
      </c>
      <c r="E1794" s="1">
        <v>2019</v>
      </c>
      <c r="F1794" s="1">
        <v>300</v>
      </c>
      <c r="G1794" s="1">
        <v>450</v>
      </c>
      <c r="H1794" s="1">
        <v>364</v>
      </c>
    </row>
    <row r="1795" spans="1:8">
      <c r="A1795" s="1" t="s">
        <v>280</v>
      </c>
      <c r="B1795" s="1" t="s">
        <v>204</v>
      </c>
      <c r="C1795" s="1" t="s">
        <v>210</v>
      </c>
      <c r="D1795" s="1" t="s">
        <v>9</v>
      </c>
      <c r="E1795" s="1">
        <v>2019</v>
      </c>
      <c r="F1795" s="1">
        <v>300</v>
      </c>
      <c r="G1795" s="1">
        <v>450</v>
      </c>
      <c r="H1795" s="1">
        <v>364</v>
      </c>
    </row>
    <row r="1796" spans="1:8">
      <c r="A1796" s="1" t="s">
        <v>280</v>
      </c>
      <c r="B1796" s="1" t="s">
        <v>203</v>
      </c>
      <c r="C1796" s="1" t="s">
        <v>210</v>
      </c>
      <c r="D1796" s="1" t="s">
        <v>18</v>
      </c>
      <c r="E1796" s="1">
        <v>2019</v>
      </c>
      <c r="F1796" s="1">
        <v>300</v>
      </c>
      <c r="G1796" s="1">
        <v>1050</v>
      </c>
      <c r="H1796" s="1">
        <v>364</v>
      </c>
    </row>
    <row r="1797" spans="1:8">
      <c r="A1797" s="1" t="s">
        <v>280</v>
      </c>
      <c r="B1797" s="1" t="s">
        <v>203</v>
      </c>
      <c r="C1797" s="1" t="s">
        <v>210</v>
      </c>
      <c r="D1797" s="1" t="s">
        <v>16</v>
      </c>
      <c r="E1797" s="1">
        <v>2019</v>
      </c>
      <c r="F1797" s="1">
        <v>300</v>
      </c>
      <c r="G1797" s="1">
        <v>1050</v>
      </c>
      <c r="H1797" s="1">
        <v>364</v>
      </c>
    </row>
    <row r="1798" spans="1:8">
      <c r="A1798" s="1" t="s">
        <v>280</v>
      </c>
      <c r="B1798" s="1" t="s">
        <v>203</v>
      </c>
      <c r="C1798" s="1" t="s">
        <v>210</v>
      </c>
      <c r="D1798" s="1" t="s">
        <v>14</v>
      </c>
      <c r="E1798" s="1">
        <v>2019</v>
      </c>
      <c r="F1798" s="1">
        <v>300</v>
      </c>
      <c r="G1798" s="1">
        <v>1050</v>
      </c>
      <c r="H1798" s="1">
        <v>364</v>
      </c>
    </row>
    <row r="1799" spans="1:8">
      <c r="A1799" s="1" t="s">
        <v>280</v>
      </c>
      <c r="B1799" s="1" t="s">
        <v>203</v>
      </c>
      <c r="C1799" s="1" t="s">
        <v>210</v>
      </c>
      <c r="D1799" s="1" t="s">
        <v>13</v>
      </c>
      <c r="E1799" s="1">
        <v>2019</v>
      </c>
      <c r="F1799" s="1">
        <v>300</v>
      </c>
      <c r="G1799" s="1">
        <v>1050</v>
      </c>
      <c r="H1799" s="1">
        <v>364</v>
      </c>
    </row>
    <row r="1800" spans="1:8">
      <c r="A1800" s="1" t="s">
        <v>280</v>
      </c>
      <c r="B1800" s="1" t="s">
        <v>203</v>
      </c>
      <c r="C1800" s="1" t="s">
        <v>210</v>
      </c>
      <c r="D1800" s="1" t="s">
        <v>11</v>
      </c>
      <c r="E1800" s="1">
        <v>2019</v>
      </c>
      <c r="F1800" s="1">
        <v>200</v>
      </c>
      <c r="G1800" s="1">
        <v>700</v>
      </c>
      <c r="H1800" s="1">
        <v>243</v>
      </c>
    </row>
    <row r="1801" spans="1:8">
      <c r="A1801" s="1" t="s">
        <v>280</v>
      </c>
      <c r="B1801" s="1" t="s">
        <v>203</v>
      </c>
      <c r="C1801" s="1" t="s">
        <v>210</v>
      </c>
      <c r="D1801" s="1" t="s">
        <v>10</v>
      </c>
      <c r="E1801" s="1">
        <v>2019</v>
      </c>
      <c r="F1801" s="1">
        <v>300</v>
      </c>
      <c r="G1801" s="1">
        <v>1050</v>
      </c>
      <c r="H1801" s="1">
        <v>364</v>
      </c>
    </row>
    <row r="1802" spans="1:8">
      <c r="A1802" s="1" t="s">
        <v>280</v>
      </c>
      <c r="B1802" s="1" t="s">
        <v>203</v>
      </c>
      <c r="C1802" s="1" t="s">
        <v>210</v>
      </c>
      <c r="D1802" s="1" t="s">
        <v>9</v>
      </c>
      <c r="E1802" s="1">
        <v>2019</v>
      </c>
      <c r="F1802" s="1">
        <v>300</v>
      </c>
      <c r="G1802" s="1">
        <v>1050</v>
      </c>
      <c r="H1802" s="1">
        <v>364</v>
      </c>
    </row>
    <row r="1803" spans="1:8">
      <c r="A1803" s="1" t="s">
        <v>280</v>
      </c>
      <c r="B1803" s="1" t="s">
        <v>203</v>
      </c>
      <c r="C1803" s="1" t="s">
        <v>210</v>
      </c>
      <c r="D1803" s="1" t="s">
        <v>8</v>
      </c>
      <c r="E1803" s="1">
        <v>2019</v>
      </c>
      <c r="F1803" s="1">
        <v>200</v>
      </c>
      <c r="G1803" s="1">
        <v>700</v>
      </c>
      <c r="H1803" s="1">
        <v>243</v>
      </c>
    </row>
    <row r="1804" spans="1:8">
      <c r="A1804" s="1" t="s">
        <v>280</v>
      </c>
      <c r="B1804" s="1" t="s">
        <v>203</v>
      </c>
      <c r="C1804" s="1" t="s">
        <v>210</v>
      </c>
      <c r="D1804" s="1" t="s">
        <v>7</v>
      </c>
      <c r="E1804" s="1">
        <v>2019</v>
      </c>
      <c r="F1804" s="1">
        <v>200</v>
      </c>
      <c r="G1804" s="1">
        <v>700</v>
      </c>
      <c r="H1804" s="1">
        <v>243</v>
      </c>
    </row>
    <row r="1805" spans="1:8">
      <c r="A1805" s="1" t="s">
        <v>280</v>
      </c>
      <c r="B1805" s="1" t="s">
        <v>203</v>
      </c>
      <c r="C1805" s="1" t="s">
        <v>210</v>
      </c>
      <c r="D1805" s="1" t="s">
        <v>6</v>
      </c>
      <c r="E1805" s="1">
        <v>2019</v>
      </c>
      <c r="F1805" s="1">
        <v>200</v>
      </c>
      <c r="G1805" s="1">
        <v>700</v>
      </c>
      <c r="H1805" s="1">
        <v>243</v>
      </c>
    </row>
    <row r="1806" spans="1:8">
      <c r="A1806" s="1" t="s">
        <v>280</v>
      </c>
      <c r="B1806" s="1" t="s">
        <v>205</v>
      </c>
      <c r="C1806" s="1" t="s">
        <v>210</v>
      </c>
      <c r="D1806" s="1" t="s">
        <v>18</v>
      </c>
      <c r="E1806" s="1">
        <v>2019</v>
      </c>
      <c r="F1806" s="1">
        <v>300</v>
      </c>
      <c r="G1806" s="1">
        <v>1230</v>
      </c>
      <c r="H1806" s="1">
        <v>429</v>
      </c>
    </row>
    <row r="1807" spans="1:8">
      <c r="A1807" s="1" t="s">
        <v>280</v>
      </c>
      <c r="B1807" s="1" t="s">
        <v>205</v>
      </c>
      <c r="C1807" s="1" t="s">
        <v>210</v>
      </c>
      <c r="D1807" s="1" t="s">
        <v>16</v>
      </c>
      <c r="E1807" s="1">
        <v>2019</v>
      </c>
      <c r="F1807" s="1">
        <v>200</v>
      </c>
      <c r="G1807" s="1">
        <v>820</v>
      </c>
      <c r="H1807" s="1">
        <v>286</v>
      </c>
    </row>
    <row r="1808" spans="1:8">
      <c r="A1808" s="1" t="s">
        <v>280</v>
      </c>
      <c r="B1808" s="1" t="s">
        <v>205</v>
      </c>
      <c r="C1808" s="1" t="s">
        <v>210</v>
      </c>
      <c r="D1808" s="1" t="s">
        <v>14</v>
      </c>
      <c r="E1808" s="1">
        <v>2019</v>
      </c>
      <c r="F1808" s="1">
        <v>200</v>
      </c>
      <c r="G1808" s="1">
        <v>820</v>
      </c>
      <c r="H1808" s="1">
        <v>286</v>
      </c>
    </row>
    <row r="1809" spans="1:8">
      <c r="A1809" s="1" t="s">
        <v>280</v>
      </c>
      <c r="B1809" s="1" t="s">
        <v>205</v>
      </c>
      <c r="C1809" s="1" t="s">
        <v>210</v>
      </c>
      <c r="D1809" s="1" t="s">
        <v>13</v>
      </c>
      <c r="E1809" s="1">
        <v>2019</v>
      </c>
      <c r="F1809" s="1">
        <v>200</v>
      </c>
      <c r="G1809" s="1">
        <v>820</v>
      </c>
      <c r="H1809" s="1">
        <v>286</v>
      </c>
    </row>
    <row r="1810" spans="1:8">
      <c r="A1810" s="1" t="s">
        <v>280</v>
      </c>
      <c r="B1810" s="1" t="s">
        <v>205</v>
      </c>
      <c r="C1810" s="1" t="s">
        <v>210</v>
      </c>
      <c r="D1810" s="1" t="s">
        <v>11</v>
      </c>
      <c r="E1810" s="1">
        <v>2019</v>
      </c>
      <c r="F1810" s="1">
        <v>200</v>
      </c>
      <c r="G1810" s="1">
        <v>820</v>
      </c>
      <c r="H1810" s="1">
        <v>286</v>
      </c>
    </row>
    <row r="1811" spans="1:8">
      <c r="A1811" s="1" t="s">
        <v>280</v>
      </c>
      <c r="B1811" s="1" t="s">
        <v>205</v>
      </c>
      <c r="C1811" s="1" t="s">
        <v>210</v>
      </c>
      <c r="D1811" s="1" t="s">
        <v>10</v>
      </c>
      <c r="E1811" s="1">
        <v>2019</v>
      </c>
      <c r="F1811" s="1">
        <v>200</v>
      </c>
      <c r="G1811" s="1">
        <v>820</v>
      </c>
      <c r="H1811" s="1">
        <v>286</v>
      </c>
    </row>
    <row r="1812" spans="1:8">
      <c r="A1812" s="1" t="s">
        <v>280</v>
      </c>
      <c r="B1812" s="1" t="s">
        <v>205</v>
      </c>
      <c r="C1812" s="1" t="s">
        <v>210</v>
      </c>
      <c r="D1812" s="1" t="s">
        <v>9</v>
      </c>
      <c r="E1812" s="1">
        <v>2019</v>
      </c>
      <c r="F1812" s="1">
        <v>200</v>
      </c>
      <c r="G1812" s="1">
        <v>820</v>
      </c>
      <c r="H1812" s="1">
        <v>286</v>
      </c>
    </row>
    <row r="1813" spans="1:8">
      <c r="A1813" s="1" t="s">
        <v>280</v>
      </c>
      <c r="B1813" s="1" t="s">
        <v>205</v>
      </c>
      <c r="C1813" s="1" t="s">
        <v>210</v>
      </c>
      <c r="D1813" s="1" t="s">
        <v>8</v>
      </c>
      <c r="E1813" s="1">
        <v>2019</v>
      </c>
      <c r="F1813" s="1">
        <v>200</v>
      </c>
      <c r="G1813" s="1">
        <v>820</v>
      </c>
      <c r="H1813" s="1">
        <v>286</v>
      </c>
    </row>
    <row r="1814" spans="1:8">
      <c r="A1814" s="1" t="s">
        <v>280</v>
      </c>
      <c r="B1814" s="1" t="s">
        <v>205</v>
      </c>
      <c r="C1814" s="1" t="s">
        <v>210</v>
      </c>
      <c r="D1814" s="1" t="s">
        <v>7</v>
      </c>
      <c r="E1814" s="1">
        <v>2019</v>
      </c>
      <c r="F1814" s="1">
        <v>200</v>
      </c>
      <c r="G1814" s="1">
        <v>820</v>
      </c>
      <c r="H1814" s="1">
        <v>286</v>
      </c>
    </row>
    <row r="1815" spans="1:8">
      <c r="A1815" s="1" t="s">
        <v>280</v>
      </c>
      <c r="B1815" s="1" t="s">
        <v>205</v>
      </c>
      <c r="C1815" s="1" t="s">
        <v>210</v>
      </c>
      <c r="D1815" s="1" t="s">
        <v>6</v>
      </c>
      <c r="E1815" s="1">
        <v>2019</v>
      </c>
      <c r="F1815" s="1">
        <v>200</v>
      </c>
      <c r="G1815" s="1">
        <v>820</v>
      </c>
      <c r="H1815" s="1">
        <v>286</v>
      </c>
    </row>
    <row r="1816" spans="1:8">
      <c r="A1816" s="1" t="s">
        <v>280</v>
      </c>
      <c r="B1816" s="1" t="s">
        <v>207</v>
      </c>
      <c r="C1816" s="1" t="s">
        <v>209</v>
      </c>
      <c r="D1816" s="1" t="s">
        <v>18</v>
      </c>
      <c r="E1816" s="1">
        <v>2019</v>
      </c>
      <c r="F1816" s="1">
        <v>700</v>
      </c>
      <c r="G1816" s="1">
        <v>490</v>
      </c>
      <c r="H1816" s="1">
        <v>407</v>
      </c>
    </row>
    <row r="1817" spans="1:8">
      <c r="A1817" s="1" t="s">
        <v>280</v>
      </c>
      <c r="B1817" s="1" t="s">
        <v>207</v>
      </c>
      <c r="C1817" s="1" t="s">
        <v>209</v>
      </c>
      <c r="D1817" s="1" t="s">
        <v>16</v>
      </c>
      <c r="E1817" s="1">
        <v>2019</v>
      </c>
      <c r="F1817" s="1">
        <v>600</v>
      </c>
      <c r="G1817" s="1">
        <v>420</v>
      </c>
      <c r="H1817" s="1">
        <v>349</v>
      </c>
    </row>
    <row r="1818" spans="1:8">
      <c r="A1818" s="1" t="s">
        <v>280</v>
      </c>
      <c r="B1818" s="1" t="s">
        <v>207</v>
      </c>
      <c r="C1818" s="1" t="s">
        <v>209</v>
      </c>
      <c r="D1818" s="1" t="s">
        <v>14</v>
      </c>
      <c r="E1818" s="1">
        <v>2019</v>
      </c>
      <c r="F1818" s="1">
        <v>600</v>
      </c>
      <c r="G1818" s="1">
        <v>420</v>
      </c>
      <c r="H1818" s="1">
        <v>349</v>
      </c>
    </row>
    <row r="1819" spans="1:8">
      <c r="A1819" s="1" t="s">
        <v>280</v>
      </c>
      <c r="B1819" s="1" t="s">
        <v>207</v>
      </c>
      <c r="C1819" s="1" t="s">
        <v>209</v>
      </c>
      <c r="D1819" s="1" t="s">
        <v>13</v>
      </c>
      <c r="E1819" s="1">
        <v>2019</v>
      </c>
      <c r="F1819" s="1">
        <v>500</v>
      </c>
      <c r="G1819" s="1">
        <v>350</v>
      </c>
      <c r="H1819" s="1">
        <v>291</v>
      </c>
    </row>
    <row r="1820" spans="1:8">
      <c r="A1820" s="1" t="s">
        <v>280</v>
      </c>
      <c r="B1820" s="1" t="s">
        <v>207</v>
      </c>
      <c r="C1820" s="1" t="s">
        <v>209</v>
      </c>
      <c r="D1820" s="1" t="s">
        <v>11</v>
      </c>
      <c r="E1820" s="1">
        <v>2019</v>
      </c>
      <c r="F1820" s="1">
        <v>500</v>
      </c>
      <c r="G1820" s="1">
        <v>350</v>
      </c>
      <c r="H1820" s="1">
        <v>291</v>
      </c>
    </row>
    <row r="1821" spans="1:8">
      <c r="A1821" s="1" t="s">
        <v>280</v>
      </c>
      <c r="B1821" s="1" t="s">
        <v>207</v>
      </c>
      <c r="C1821" s="1" t="s">
        <v>209</v>
      </c>
      <c r="D1821" s="1" t="s">
        <v>10</v>
      </c>
      <c r="E1821" s="1">
        <v>2019</v>
      </c>
      <c r="F1821" s="1">
        <v>600</v>
      </c>
      <c r="G1821" s="1">
        <v>360</v>
      </c>
      <c r="H1821" s="1">
        <v>349</v>
      </c>
    </row>
    <row r="1822" spans="1:8">
      <c r="A1822" s="1" t="s">
        <v>280</v>
      </c>
      <c r="B1822" s="1" t="s">
        <v>207</v>
      </c>
      <c r="C1822" s="1" t="s">
        <v>209</v>
      </c>
      <c r="D1822" s="1" t="s">
        <v>9</v>
      </c>
      <c r="E1822" s="1">
        <v>2019</v>
      </c>
      <c r="F1822" s="1">
        <v>500</v>
      </c>
      <c r="G1822" s="1">
        <v>300</v>
      </c>
      <c r="H1822" s="1">
        <v>291</v>
      </c>
    </row>
    <row r="1823" spans="1:8">
      <c r="A1823" s="1" t="s">
        <v>280</v>
      </c>
      <c r="B1823" s="1" t="s">
        <v>207</v>
      </c>
      <c r="C1823" s="1" t="s">
        <v>209</v>
      </c>
      <c r="D1823" s="1" t="s">
        <v>8</v>
      </c>
      <c r="E1823" s="1">
        <v>2019</v>
      </c>
      <c r="F1823" s="1">
        <v>500</v>
      </c>
      <c r="G1823" s="1">
        <v>300</v>
      </c>
      <c r="H1823" s="1">
        <v>291</v>
      </c>
    </row>
    <row r="1824" spans="1:8">
      <c r="A1824" s="1" t="s">
        <v>280</v>
      </c>
      <c r="B1824" s="1" t="s">
        <v>207</v>
      </c>
      <c r="C1824" s="1" t="s">
        <v>209</v>
      </c>
      <c r="D1824" s="1" t="s">
        <v>7</v>
      </c>
      <c r="E1824" s="1">
        <v>2019</v>
      </c>
      <c r="F1824" s="1">
        <v>400</v>
      </c>
      <c r="G1824" s="1">
        <v>240</v>
      </c>
      <c r="H1824" s="1">
        <v>233</v>
      </c>
    </row>
    <row r="1825" spans="1:8">
      <c r="A1825" s="1" t="s">
        <v>280</v>
      </c>
      <c r="B1825" s="1" t="s">
        <v>207</v>
      </c>
      <c r="C1825" s="1" t="s">
        <v>209</v>
      </c>
      <c r="D1825" s="1" t="s">
        <v>6</v>
      </c>
      <c r="E1825" s="1">
        <v>2019</v>
      </c>
      <c r="F1825" s="1">
        <v>600</v>
      </c>
      <c r="G1825" s="1">
        <v>360</v>
      </c>
      <c r="H1825" s="1">
        <v>349</v>
      </c>
    </row>
    <row r="1826" spans="1:8">
      <c r="A1826" s="1" t="s">
        <v>280</v>
      </c>
      <c r="B1826" s="1" t="s">
        <v>207</v>
      </c>
      <c r="C1826" s="1" t="s">
        <v>209</v>
      </c>
      <c r="D1826" s="1" t="s">
        <v>5</v>
      </c>
      <c r="E1826" s="1">
        <v>2019</v>
      </c>
      <c r="F1826" s="1">
        <v>400</v>
      </c>
      <c r="G1826" s="1">
        <v>240</v>
      </c>
      <c r="H1826" s="1">
        <v>233</v>
      </c>
    </row>
    <row r="1827" spans="1:8">
      <c r="A1827" s="1" t="s">
        <v>280</v>
      </c>
      <c r="B1827" s="1" t="s">
        <v>207</v>
      </c>
      <c r="C1827" s="1" t="s">
        <v>209</v>
      </c>
      <c r="D1827" s="1" t="s">
        <v>4</v>
      </c>
      <c r="E1827" s="1">
        <v>2019</v>
      </c>
      <c r="F1827" s="1">
        <v>500</v>
      </c>
      <c r="G1827" s="1">
        <v>300</v>
      </c>
      <c r="H1827" s="1">
        <v>291</v>
      </c>
    </row>
    <row r="1828" spans="1:8">
      <c r="A1828" s="1" t="s">
        <v>280</v>
      </c>
      <c r="B1828" s="1" t="s">
        <v>206</v>
      </c>
      <c r="C1828" s="1" t="s">
        <v>209</v>
      </c>
      <c r="D1828" s="1" t="s">
        <v>18</v>
      </c>
      <c r="E1828" s="1">
        <v>2019</v>
      </c>
      <c r="F1828" s="1">
        <v>500</v>
      </c>
      <c r="G1828" s="1">
        <v>400</v>
      </c>
      <c r="H1828" s="1">
        <v>301</v>
      </c>
    </row>
    <row r="1829" spans="1:8">
      <c r="A1829" s="1" t="s">
        <v>280</v>
      </c>
      <c r="B1829" s="1" t="s">
        <v>206</v>
      </c>
      <c r="C1829" s="1" t="s">
        <v>209</v>
      </c>
      <c r="D1829" s="1" t="s">
        <v>16</v>
      </c>
      <c r="E1829" s="1">
        <v>2019</v>
      </c>
      <c r="F1829" s="1">
        <v>500</v>
      </c>
      <c r="G1829" s="1">
        <v>400</v>
      </c>
      <c r="H1829" s="1">
        <v>301</v>
      </c>
    </row>
    <row r="1830" spans="1:8">
      <c r="A1830" s="1" t="s">
        <v>280</v>
      </c>
      <c r="B1830" s="1" t="s">
        <v>206</v>
      </c>
      <c r="C1830" s="1" t="s">
        <v>209</v>
      </c>
      <c r="D1830" s="1" t="s">
        <v>14</v>
      </c>
      <c r="E1830" s="1">
        <v>2019</v>
      </c>
      <c r="F1830" s="1">
        <v>400</v>
      </c>
      <c r="G1830" s="1">
        <v>320</v>
      </c>
      <c r="H1830" s="1">
        <v>241</v>
      </c>
    </row>
    <row r="1831" spans="1:8">
      <c r="A1831" s="1" t="s">
        <v>280</v>
      </c>
      <c r="B1831" s="1" t="s">
        <v>206</v>
      </c>
      <c r="C1831" s="1" t="s">
        <v>209</v>
      </c>
      <c r="D1831" s="1" t="s">
        <v>13</v>
      </c>
      <c r="E1831" s="1">
        <v>2019</v>
      </c>
      <c r="F1831" s="1">
        <v>300</v>
      </c>
      <c r="G1831" s="1">
        <v>240</v>
      </c>
      <c r="H1831" s="1">
        <v>181</v>
      </c>
    </row>
    <row r="1832" spans="1:8">
      <c r="A1832" s="1" t="s">
        <v>280</v>
      </c>
      <c r="B1832" s="1" t="s">
        <v>206</v>
      </c>
      <c r="C1832" s="1" t="s">
        <v>209</v>
      </c>
      <c r="D1832" s="1" t="s">
        <v>11</v>
      </c>
      <c r="E1832" s="1">
        <v>2019</v>
      </c>
      <c r="F1832" s="1">
        <v>400</v>
      </c>
      <c r="G1832" s="1">
        <v>320</v>
      </c>
      <c r="H1832" s="1">
        <v>241</v>
      </c>
    </row>
    <row r="1833" spans="1:8">
      <c r="A1833" s="1" t="s">
        <v>280</v>
      </c>
      <c r="B1833" s="1" t="s">
        <v>206</v>
      </c>
      <c r="C1833" s="1" t="s">
        <v>209</v>
      </c>
      <c r="D1833" s="1" t="s">
        <v>10</v>
      </c>
      <c r="E1833" s="1">
        <v>2019</v>
      </c>
      <c r="F1833" s="1">
        <v>500</v>
      </c>
      <c r="G1833" s="1">
        <v>350</v>
      </c>
      <c r="H1833" s="1">
        <v>301</v>
      </c>
    </row>
    <row r="1834" spans="1:8">
      <c r="A1834" s="1" t="s">
        <v>280</v>
      </c>
      <c r="B1834" s="1" t="s">
        <v>206</v>
      </c>
      <c r="C1834" s="1" t="s">
        <v>209</v>
      </c>
      <c r="D1834" s="1" t="s">
        <v>9</v>
      </c>
      <c r="E1834" s="1">
        <v>2019</v>
      </c>
      <c r="F1834" s="1">
        <v>400</v>
      </c>
      <c r="G1834" s="1">
        <v>280</v>
      </c>
      <c r="H1834" s="1">
        <v>241</v>
      </c>
    </row>
    <row r="1835" spans="1:8">
      <c r="A1835" s="1" t="s">
        <v>280</v>
      </c>
      <c r="B1835" s="1" t="s">
        <v>206</v>
      </c>
      <c r="C1835" s="1" t="s">
        <v>209</v>
      </c>
      <c r="D1835" s="1" t="s">
        <v>8</v>
      </c>
      <c r="E1835" s="1">
        <v>2019</v>
      </c>
      <c r="F1835" s="1">
        <v>400</v>
      </c>
      <c r="G1835" s="1">
        <v>280</v>
      </c>
      <c r="H1835" s="1">
        <v>241</v>
      </c>
    </row>
    <row r="1836" spans="1:8">
      <c r="A1836" s="1" t="s">
        <v>280</v>
      </c>
      <c r="B1836" s="1" t="s">
        <v>206</v>
      </c>
      <c r="C1836" s="1" t="s">
        <v>209</v>
      </c>
      <c r="D1836" s="1" t="s">
        <v>7</v>
      </c>
      <c r="E1836" s="1">
        <v>2019</v>
      </c>
      <c r="F1836" s="1">
        <v>400</v>
      </c>
      <c r="G1836" s="1">
        <v>280</v>
      </c>
      <c r="H1836" s="1">
        <v>241</v>
      </c>
    </row>
    <row r="1837" spans="1:8">
      <c r="A1837" s="1" t="s">
        <v>280</v>
      </c>
      <c r="B1837" s="1" t="s">
        <v>206</v>
      </c>
      <c r="C1837" s="1" t="s">
        <v>209</v>
      </c>
      <c r="D1837" s="1" t="s">
        <v>6</v>
      </c>
      <c r="E1837" s="1">
        <v>2019</v>
      </c>
      <c r="F1837" s="1">
        <v>400</v>
      </c>
      <c r="G1837" s="1">
        <v>280</v>
      </c>
      <c r="H1837" s="1">
        <v>241</v>
      </c>
    </row>
    <row r="1838" spans="1:8">
      <c r="A1838" s="1" t="s">
        <v>280</v>
      </c>
      <c r="B1838" s="1" t="s">
        <v>206</v>
      </c>
      <c r="C1838" s="1" t="s">
        <v>209</v>
      </c>
      <c r="D1838" s="1" t="s">
        <v>5</v>
      </c>
      <c r="E1838" s="1">
        <v>2019</v>
      </c>
      <c r="F1838" s="1">
        <v>400</v>
      </c>
      <c r="G1838" s="1">
        <v>280</v>
      </c>
      <c r="H1838" s="1">
        <v>241</v>
      </c>
    </row>
    <row r="1839" spans="1:8">
      <c r="A1839" s="1" t="s">
        <v>280</v>
      </c>
      <c r="B1839" s="1" t="s">
        <v>206</v>
      </c>
      <c r="C1839" s="1" t="s">
        <v>209</v>
      </c>
      <c r="D1839" s="1" t="s">
        <v>4</v>
      </c>
      <c r="E1839" s="1">
        <v>2019</v>
      </c>
      <c r="F1839" s="1">
        <v>400</v>
      </c>
      <c r="G1839" s="1">
        <v>280</v>
      </c>
      <c r="H1839" s="1">
        <v>241</v>
      </c>
    </row>
    <row r="1840" spans="1:8">
      <c r="A1840" s="1" t="s">
        <v>280</v>
      </c>
      <c r="B1840" s="1" t="s">
        <v>204</v>
      </c>
      <c r="C1840" s="1" t="s">
        <v>209</v>
      </c>
      <c r="D1840" s="1" t="s">
        <v>18</v>
      </c>
      <c r="E1840" s="1">
        <v>2019</v>
      </c>
      <c r="F1840" s="1">
        <v>400</v>
      </c>
      <c r="G1840" s="1">
        <v>600</v>
      </c>
      <c r="H1840" s="1">
        <v>485</v>
      </c>
    </row>
    <row r="1841" spans="1:8">
      <c r="A1841" s="1" t="s">
        <v>280</v>
      </c>
      <c r="B1841" s="1" t="s">
        <v>204</v>
      </c>
      <c r="C1841" s="1" t="s">
        <v>209</v>
      </c>
      <c r="D1841" s="1" t="s">
        <v>16</v>
      </c>
      <c r="E1841" s="1">
        <v>2019</v>
      </c>
      <c r="F1841" s="1">
        <v>300</v>
      </c>
      <c r="G1841" s="1">
        <v>450</v>
      </c>
      <c r="H1841" s="1">
        <v>364</v>
      </c>
    </row>
    <row r="1842" spans="1:8">
      <c r="A1842" s="1" t="s">
        <v>280</v>
      </c>
      <c r="B1842" s="1" t="s">
        <v>204</v>
      </c>
      <c r="C1842" s="1" t="s">
        <v>209</v>
      </c>
      <c r="D1842" s="1" t="s">
        <v>14</v>
      </c>
      <c r="E1842" s="1">
        <v>2019</v>
      </c>
      <c r="F1842" s="1">
        <v>300</v>
      </c>
      <c r="G1842" s="1">
        <v>450</v>
      </c>
      <c r="H1842" s="1">
        <v>364</v>
      </c>
    </row>
    <row r="1843" spans="1:8">
      <c r="A1843" s="1" t="s">
        <v>280</v>
      </c>
      <c r="B1843" s="1" t="s">
        <v>204</v>
      </c>
      <c r="C1843" s="1" t="s">
        <v>209</v>
      </c>
      <c r="D1843" s="1" t="s">
        <v>13</v>
      </c>
      <c r="E1843" s="1">
        <v>2019</v>
      </c>
      <c r="F1843" s="1">
        <v>300</v>
      </c>
      <c r="G1843" s="1">
        <v>450</v>
      </c>
      <c r="H1843" s="1">
        <v>364</v>
      </c>
    </row>
    <row r="1844" spans="1:8">
      <c r="A1844" s="1" t="s">
        <v>280</v>
      </c>
      <c r="B1844" s="1" t="s">
        <v>204</v>
      </c>
      <c r="C1844" s="1" t="s">
        <v>209</v>
      </c>
      <c r="D1844" s="1" t="s">
        <v>11</v>
      </c>
      <c r="E1844" s="1">
        <v>2019</v>
      </c>
      <c r="F1844" s="1">
        <v>300</v>
      </c>
      <c r="G1844" s="1">
        <v>450</v>
      </c>
      <c r="H1844" s="1">
        <v>364</v>
      </c>
    </row>
    <row r="1845" spans="1:8">
      <c r="A1845" s="1" t="s">
        <v>280</v>
      </c>
      <c r="B1845" s="1" t="s">
        <v>204</v>
      </c>
      <c r="C1845" s="1" t="s">
        <v>209</v>
      </c>
      <c r="D1845" s="1" t="s">
        <v>10</v>
      </c>
      <c r="E1845" s="1">
        <v>2019</v>
      </c>
      <c r="F1845" s="1">
        <v>300</v>
      </c>
      <c r="G1845" s="1">
        <v>450</v>
      </c>
      <c r="H1845" s="1">
        <v>364</v>
      </c>
    </row>
    <row r="1846" spans="1:8">
      <c r="A1846" s="1" t="s">
        <v>280</v>
      </c>
      <c r="B1846" s="1" t="s">
        <v>204</v>
      </c>
      <c r="C1846" s="1" t="s">
        <v>209</v>
      </c>
      <c r="D1846" s="1" t="s">
        <v>9</v>
      </c>
      <c r="E1846" s="1">
        <v>2019</v>
      </c>
      <c r="F1846" s="1">
        <v>200</v>
      </c>
      <c r="G1846" s="1">
        <v>300</v>
      </c>
      <c r="H1846" s="1">
        <v>242</v>
      </c>
    </row>
    <row r="1847" spans="1:8">
      <c r="A1847" s="1" t="s">
        <v>280</v>
      </c>
      <c r="B1847" s="1" t="s">
        <v>203</v>
      </c>
      <c r="C1847" s="1" t="s">
        <v>209</v>
      </c>
      <c r="D1847" s="1" t="s">
        <v>18</v>
      </c>
      <c r="E1847" s="1">
        <v>2019</v>
      </c>
      <c r="F1847" s="1">
        <v>200</v>
      </c>
      <c r="G1847" s="1">
        <v>700</v>
      </c>
      <c r="H1847" s="1">
        <v>243</v>
      </c>
    </row>
    <row r="1848" spans="1:8">
      <c r="A1848" s="1" t="s">
        <v>280</v>
      </c>
      <c r="B1848" s="1" t="s">
        <v>203</v>
      </c>
      <c r="C1848" s="1" t="s">
        <v>209</v>
      </c>
      <c r="D1848" s="1" t="s">
        <v>16</v>
      </c>
      <c r="E1848" s="1">
        <v>2019</v>
      </c>
      <c r="F1848" s="1">
        <v>200</v>
      </c>
      <c r="G1848" s="1">
        <v>700</v>
      </c>
      <c r="H1848" s="1">
        <v>243</v>
      </c>
    </row>
    <row r="1849" spans="1:8">
      <c r="A1849" s="1" t="s">
        <v>280</v>
      </c>
      <c r="B1849" s="1" t="s">
        <v>203</v>
      </c>
      <c r="C1849" s="1" t="s">
        <v>209</v>
      </c>
      <c r="D1849" s="1" t="s">
        <v>14</v>
      </c>
      <c r="E1849" s="1">
        <v>2019</v>
      </c>
      <c r="F1849" s="1">
        <v>200</v>
      </c>
      <c r="G1849" s="1">
        <v>700</v>
      </c>
      <c r="H1849" s="1">
        <v>243</v>
      </c>
    </row>
    <row r="1850" spans="1:8">
      <c r="A1850" s="1" t="s">
        <v>280</v>
      </c>
      <c r="B1850" s="1" t="s">
        <v>203</v>
      </c>
      <c r="C1850" s="1" t="s">
        <v>209</v>
      </c>
      <c r="D1850" s="1" t="s">
        <v>13</v>
      </c>
      <c r="E1850" s="1">
        <v>2019</v>
      </c>
      <c r="F1850" s="1">
        <v>200</v>
      </c>
      <c r="G1850" s="1">
        <v>700</v>
      </c>
      <c r="H1850" s="1">
        <v>243</v>
      </c>
    </row>
    <row r="1851" spans="1:8">
      <c r="A1851" s="1" t="s">
        <v>280</v>
      </c>
      <c r="B1851" s="1" t="s">
        <v>203</v>
      </c>
      <c r="C1851" s="1" t="s">
        <v>209</v>
      </c>
      <c r="D1851" s="1" t="s">
        <v>11</v>
      </c>
      <c r="E1851" s="1">
        <v>2019</v>
      </c>
      <c r="F1851" s="1">
        <v>200</v>
      </c>
      <c r="G1851" s="1">
        <v>700</v>
      </c>
      <c r="H1851" s="1">
        <v>243</v>
      </c>
    </row>
    <row r="1852" spans="1:8">
      <c r="A1852" s="1" t="s">
        <v>280</v>
      </c>
      <c r="B1852" s="1" t="s">
        <v>203</v>
      </c>
      <c r="C1852" s="1" t="s">
        <v>209</v>
      </c>
      <c r="D1852" s="1" t="s">
        <v>10</v>
      </c>
      <c r="E1852" s="1">
        <v>2019</v>
      </c>
      <c r="F1852" s="1">
        <v>200</v>
      </c>
      <c r="G1852" s="1">
        <v>700</v>
      </c>
      <c r="H1852" s="1">
        <v>243</v>
      </c>
    </row>
    <row r="1853" spans="1:8">
      <c r="A1853" s="1" t="s">
        <v>280</v>
      </c>
      <c r="B1853" s="1" t="s">
        <v>203</v>
      </c>
      <c r="C1853" s="1" t="s">
        <v>209</v>
      </c>
      <c r="D1853" s="1" t="s">
        <v>9</v>
      </c>
      <c r="E1853" s="1">
        <v>2019</v>
      </c>
      <c r="F1853" s="1">
        <v>200</v>
      </c>
      <c r="G1853" s="1">
        <v>700</v>
      </c>
      <c r="H1853" s="1">
        <v>243</v>
      </c>
    </row>
    <row r="1854" spans="1:8">
      <c r="A1854" s="1" t="s">
        <v>280</v>
      </c>
      <c r="B1854" s="1" t="s">
        <v>203</v>
      </c>
      <c r="C1854" s="1" t="s">
        <v>209</v>
      </c>
      <c r="D1854" s="1" t="s">
        <v>8</v>
      </c>
      <c r="E1854" s="1">
        <v>2019</v>
      </c>
      <c r="F1854" s="1">
        <v>200</v>
      </c>
      <c r="G1854" s="1">
        <v>700</v>
      </c>
      <c r="H1854" s="1">
        <v>243</v>
      </c>
    </row>
    <row r="1855" spans="1:8">
      <c r="A1855" s="1" t="s">
        <v>280</v>
      </c>
      <c r="B1855" s="1" t="s">
        <v>203</v>
      </c>
      <c r="C1855" s="1" t="s">
        <v>209</v>
      </c>
      <c r="D1855" s="1" t="s">
        <v>7</v>
      </c>
      <c r="E1855" s="1">
        <v>2019</v>
      </c>
      <c r="F1855" s="1">
        <v>200</v>
      </c>
      <c r="G1855" s="1">
        <v>700</v>
      </c>
      <c r="H1855" s="1">
        <v>243</v>
      </c>
    </row>
    <row r="1856" spans="1:8">
      <c r="A1856" s="1" t="s">
        <v>280</v>
      </c>
      <c r="B1856" s="1" t="s">
        <v>203</v>
      </c>
      <c r="C1856" s="1" t="s">
        <v>209</v>
      </c>
      <c r="D1856" s="1" t="s">
        <v>6</v>
      </c>
      <c r="E1856" s="1">
        <v>2019</v>
      </c>
      <c r="F1856" s="1">
        <v>100</v>
      </c>
      <c r="G1856" s="1">
        <v>350</v>
      </c>
      <c r="H1856" s="1">
        <v>121</v>
      </c>
    </row>
    <row r="1857" spans="1:8">
      <c r="A1857" s="1" t="s">
        <v>280</v>
      </c>
      <c r="B1857" s="1" t="s">
        <v>205</v>
      </c>
      <c r="C1857" s="1" t="s">
        <v>209</v>
      </c>
      <c r="D1857" s="1" t="s">
        <v>18</v>
      </c>
      <c r="E1857" s="1">
        <v>2019</v>
      </c>
      <c r="F1857" s="1">
        <v>200</v>
      </c>
      <c r="G1857" s="1">
        <v>820</v>
      </c>
      <c r="H1857" s="1">
        <v>286</v>
      </c>
    </row>
    <row r="1858" spans="1:8">
      <c r="A1858" s="1" t="s">
        <v>280</v>
      </c>
      <c r="B1858" s="1" t="s">
        <v>205</v>
      </c>
      <c r="C1858" s="1" t="s">
        <v>209</v>
      </c>
      <c r="D1858" s="1" t="s">
        <v>16</v>
      </c>
      <c r="E1858" s="1">
        <v>2019</v>
      </c>
      <c r="F1858" s="1">
        <v>200</v>
      </c>
      <c r="G1858" s="1">
        <v>820</v>
      </c>
      <c r="H1858" s="1">
        <v>286</v>
      </c>
    </row>
    <row r="1859" spans="1:8">
      <c r="A1859" s="1" t="s">
        <v>280</v>
      </c>
      <c r="B1859" s="1" t="s">
        <v>205</v>
      </c>
      <c r="C1859" s="1" t="s">
        <v>209</v>
      </c>
      <c r="D1859" s="1" t="s">
        <v>14</v>
      </c>
      <c r="E1859" s="1">
        <v>2019</v>
      </c>
      <c r="F1859" s="1">
        <v>200</v>
      </c>
      <c r="G1859" s="1">
        <v>820</v>
      </c>
      <c r="H1859" s="1">
        <v>286</v>
      </c>
    </row>
    <row r="1860" spans="1:8">
      <c r="A1860" s="1" t="s">
        <v>280</v>
      </c>
      <c r="B1860" s="1" t="s">
        <v>205</v>
      </c>
      <c r="C1860" s="1" t="s">
        <v>209</v>
      </c>
      <c r="D1860" s="1" t="s">
        <v>13</v>
      </c>
      <c r="E1860" s="1">
        <v>2019</v>
      </c>
      <c r="F1860" s="1">
        <v>200</v>
      </c>
      <c r="G1860" s="1">
        <v>820</v>
      </c>
      <c r="H1860" s="1">
        <v>286</v>
      </c>
    </row>
    <row r="1861" spans="1:8">
      <c r="A1861" s="1" t="s">
        <v>280</v>
      </c>
      <c r="B1861" s="1" t="s">
        <v>205</v>
      </c>
      <c r="C1861" s="1" t="s">
        <v>209</v>
      </c>
      <c r="D1861" s="1" t="s">
        <v>11</v>
      </c>
      <c r="E1861" s="1">
        <v>2019</v>
      </c>
      <c r="F1861" s="1">
        <v>200</v>
      </c>
      <c r="G1861" s="1">
        <v>820</v>
      </c>
      <c r="H1861" s="1">
        <v>286</v>
      </c>
    </row>
    <row r="1862" spans="1:8">
      <c r="A1862" s="1" t="s">
        <v>280</v>
      </c>
      <c r="B1862" s="1" t="s">
        <v>205</v>
      </c>
      <c r="C1862" s="1" t="s">
        <v>209</v>
      </c>
      <c r="D1862" s="1" t="s">
        <v>10</v>
      </c>
      <c r="E1862" s="1">
        <v>2019</v>
      </c>
      <c r="F1862" s="1">
        <v>200</v>
      </c>
      <c r="G1862" s="1">
        <v>820</v>
      </c>
      <c r="H1862" s="1">
        <v>286</v>
      </c>
    </row>
    <row r="1863" spans="1:8">
      <c r="A1863" s="1" t="s">
        <v>280</v>
      </c>
      <c r="B1863" s="1" t="s">
        <v>205</v>
      </c>
      <c r="C1863" s="1" t="s">
        <v>209</v>
      </c>
      <c r="D1863" s="1" t="s">
        <v>9</v>
      </c>
      <c r="E1863" s="1">
        <v>2019</v>
      </c>
      <c r="F1863" s="1">
        <v>200</v>
      </c>
      <c r="G1863" s="1">
        <v>820</v>
      </c>
      <c r="H1863" s="1">
        <v>286</v>
      </c>
    </row>
    <row r="1864" spans="1:8">
      <c r="A1864" s="1" t="s">
        <v>280</v>
      </c>
      <c r="B1864" s="1" t="s">
        <v>205</v>
      </c>
      <c r="C1864" s="1" t="s">
        <v>209</v>
      </c>
      <c r="D1864" s="1" t="s">
        <v>8</v>
      </c>
      <c r="E1864" s="1">
        <v>2019</v>
      </c>
      <c r="F1864" s="1">
        <v>200</v>
      </c>
      <c r="G1864" s="1">
        <v>820</v>
      </c>
      <c r="H1864" s="1">
        <v>286</v>
      </c>
    </row>
    <row r="1865" spans="1:8">
      <c r="A1865" s="1" t="s">
        <v>280</v>
      </c>
      <c r="B1865" s="1" t="s">
        <v>205</v>
      </c>
      <c r="C1865" s="1" t="s">
        <v>209</v>
      </c>
      <c r="D1865" s="1" t="s">
        <v>7</v>
      </c>
      <c r="E1865" s="1">
        <v>2019</v>
      </c>
      <c r="F1865" s="1">
        <v>200</v>
      </c>
      <c r="G1865" s="1">
        <v>820</v>
      </c>
      <c r="H1865" s="1">
        <v>286</v>
      </c>
    </row>
    <row r="1866" spans="1:8">
      <c r="A1866" s="1" t="s">
        <v>280</v>
      </c>
      <c r="B1866" s="1" t="s">
        <v>205</v>
      </c>
      <c r="C1866" s="1" t="s">
        <v>209</v>
      </c>
      <c r="D1866" s="1" t="s">
        <v>6</v>
      </c>
      <c r="E1866" s="1">
        <v>2019</v>
      </c>
      <c r="F1866" s="1">
        <v>200</v>
      </c>
      <c r="G1866" s="1">
        <v>820</v>
      </c>
      <c r="H1866" s="1">
        <v>286</v>
      </c>
    </row>
    <row r="1867" spans="1:8">
      <c r="A1867" s="1" t="s">
        <v>280</v>
      </c>
      <c r="B1867" s="1" t="s">
        <v>207</v>
      </c>
      <c r="C1867" s="1" t="s">
        <v>208</v>
      </c>
      <c r="D1867" s="1" t="s">
        <v>18</v>
      </c>
      <c r="E1867" s="1">
        <v>2019</v>
      </c>
      <c r="F1867" s="1">
        <v>300</v>
      </c>
      <c r="G1867" s="1">
        <v>210</v>
      </c>
      <c r="H1867" s="1">
        <v>175</v>
      </c>
    </row>
    <row r="1868" spans="1:8">
      <c r="A1868" s="1" t="s">
        <v>280</v>
      </c>
      <c r="B1868" s="1" t="s">
        <v>207</v>
      </c>
      <c r="C1868" s="1" t="s">
        <v>208</v>
      </c>
      <c r="D1868" s="1" t="s">
        <v>16</v>
      </c>
      <c r="E1868" s="1">
        <v>2019</v>
      </c>
      <c r="F1868" s="1">
        <v>300</v>
      </c>
      <c r="G1868" s="1">
        <v>210</v>
      </c>
      <c r="H1868" s="1">
        <v>175</v>
      </c>
    </row>
    <row r="1869" spans="1:8">
      <c r="A1869" s="1" t="s">
        <v>280</v>
      </c>
      <c r="B1869" s="1" t="s">
        <v>207</v>
      </c>
      <c r="C1869" s="1" t="s">
        <v>208</v>
      </c>
      <c r="D1869" s="1" t="s">
        <v>14</v>
      </c>
      <c r="E1869" s="1">
        <v>2019</v>
      </c>
      <c r="F1869" s="1">
        <v>300</v>
      </c>
      <c r="G1869" s="1">
        <v>210</v>
      </c>
      <c r="H1869" s="1">
        <v>175</v>
      </c>
    </row>
    <row r="1870" spans="1:8">
      <c r="A1870" s="1" t="s">
        <v>280</v>
      </c>
      <c r="B1870" s="1" t="s">
        <v>207</v>
      </c>
      <c r="C1870" s="1" t="s">
        <v>208</v>
      </c>
      <c r="D1870" s="1" t="s">
        <v>13</v>
      </c>
      <c r="E1870" s="1">
        <v>2019</v>
      </c>
      <c r="F1870" s="1">
        <v>300</v>
      </c>
      <c r="G1870" s="1">
        <v>210</v>
      </c>
      <c r="H1870" s="1">
        <v>175</v>
      </c>
    </row>
    <row r="1871" spans="1:8">
      <c r="A1871" s="1" t="s">
        <v>280</v>
      </c>
      <c r="B1871" s="1" t="s">
        <v>207</v>
      </c>
      <c r="C1871" s="1" t="s">
        <v>208</v>
      </c>
      <c r="D1871" s="1" t="s">
        <v>11</v>
      </c>
      <c r="E1871" s="1">
        <v>2019</v>
      </c>
      <c r="F1871" s="1">
        <v>200</v>
      </c>
      <c r="G1871" s="1">
        <v>140</v>
      </c>
      <c r="H1871" s="1">
        <v>116</v>
      </c>
    </row>
    <row r="1872" spans="1:8">
      <c r="A1872" s="1" t="s">
        <v>280</v>
      </c>
      <c r="B1872" s="1" t="s">
        <v>207</v>
      </c>
      <c r="C1872" s="1" t="s">
        <v>208</v>
      </c>
      <c r="D1872" s="1" t="s">
        <v>10</v>
      </c>
      <c r="E1872" s="1">
        <v>2019</v>
      </c>
      <c r="F1872" s="1">
        <v>300</v>
      </c>
      <c r="G1872" s="1">
        <v>180</v>
      </c>
      <c r="H1872" s="1">
        <v>175</v>
      </c>
    </row>
    <row r="1873" spans="1:8">
      <c r="A1873" s="1" t="s">
        <v>280</v>
      </c>
      <c r="B1873" s="1" t="s">
        <v>207</v>
      </c>
      <c r="C1873" s="1" t="s">
        <v>208</v>
      </c>
      <c r="D1873" s="1" t="s">
        <v>9</v>
      </c>
      <c r="E1873" s="1">
        <v>2019</v>
      </c>
      <c r="F1873" s="1">
        <v>300</v>
      </c>
      <c r="G1873" s="1">
        <v>180</v>
      </c>
      <c r="H1873" s="1">
        <v>175</v>
      </c>
    </row>
    <row r="1874" spans="1:8">
      <c r="A1874" s="1" t="s">
        <v>280</v>
      </c>
      <c r="B1874" s="1" t="s">
        <v>207</v>
      </c>
      <c r="C1874" s="1" t="s">
        <v>208</v>
      </c>
      <c r="D1874" s="1" t="s">
        <v>8</v>
      </c>
      <c r="E1874" s="1">
        <v>2019</v>
      </c>
      <c r="F1874" s="1">
        <v>200</v>
      </c>
      <c r="G1874" s="1">
        <v>120</v>
      </c>
      <c r="H1874" s="1">
        <v>116</v>
      </c>
    </row>
    <row r="1875" spans="1:8">
      <c r="A1875" s="1" t="s">
        <v>280</v>
      </c>
      <c r="B1875" s="1" t="s">
        <v>207</v>
      </c>
      <c r="C1875" s="1" t="s">
        <v>208</v>
      </c>
      <c r="D1875" s="1" t="s">
        <v>7</v>
      </c>
      <c r="E1875" s="1">
        <v>2019</v>
      </c>
      <c r="F1875" s="1">
        <v>200</v>
      </c>
      <c r="G1875" s="1">
        <v>120</v>
      </c>
      <c r="H1875" s="1">
        <v>116</v>
      </c>
    </row>
    <row r="1876" spans="1:8">
      <c r="A1876" s="1" t="s">
        <v>280</v>
      </c>
      <c r="B1876" s="1" t="s">
        <v>207</v>
      </c>
      <c r="C1876" s="1" t="s">
        <v>208</v>
      </c>
      <c r="D1876" s="1" t="s">
        <v>6</v>
      </c>
      <c r="E1876" s="1">
        <v>2019</v>
      </c>
      <c r="F1876" s="1">
        <v>300</v>
      </c>
      <c r="G1876" s="1">
        <v>180</v>
      </c>
      <c r="H1876" s="1">
        <v>175</v>
      </c>
    </row>
    <row r="1877" spans="1:8">
      <c r="A1877" s="1" t="s">
        <v>280</v>
      </c>
      <c r="B1877" s="1" t="s">
        <v>207</v>
      </c>
      <c r="C1877" s="1" t="s">
        <v>208</v>
      </c>
      <c r="D1877" s="1" t="s">
        <v>5</v>
      </c>
      <c r="E1877" s="1">
        <v>2019</v>
      </c>
      <c r="F1877" s="1">
        <v>200</v>
      </c>
      <c r="G1877" s="1">
        <v>120</v>
      </c>
      <c r="H1877" s="1">
        <v>116</v>
      </c>
    </row>
    <row r="1878" spans="1:8">
      <c r="A1878" s="1" t="s">
        <v>280</v>
      </c>
      <c r="B1878" s="1" t="s">
        <v>207</v>
      </c>
      <c r="C1878" s="1" t="s">
        <v>208</v>
      </c>
      <c r="D1878" s="1" t="s">
        <v>4</v>
      </c>
      <c r="E1878" s="1">
        <v>2019</v>
      </c>
      <c r="F1878" s="1">
        <v>200</v>
      </c>
      <c r="G1878" s="1">
        <v>120</v>
      </c>
      <c r="H1878" s="1">
        <v>116</v>
      </c>
    </row>
    <row r="1879" spans="1:8">
      <c r="A1879" s="1" t="s">
        <v>280</v>
      </c>
      <c r="B1879" s="1" t="s">
        <v>206</v>
      </c>
      <c r="C1879" s="1" t="s">
        <v>208</v>
      </c>
      <c r="D1879" s="1" t="s">
        <v>18</v>
      </c>
      <c r="E1879" s="1">
        <v>2019</v>
      </c>
      <c r="F1879" s="1">
        <v>200</v>
      </c>
      <c r="G1879" s="1">
        <v>160</v>
      </c>
      <c r="H1879" s="1">
        <v>120</v>
      </c>
    </row>
    <row r="1880" spans="1:8">
      <c r="A1880" s="1" t="s">
        <v>280</v>
      </c>
      <c r="B1880" s="1" t="s">
        <v>206</v>
      </c>
      <c r="C1880" s="1" t="s">
        <v>208</v>
      </c>
      <c r="D1880" s="1" t="s">
        <v>16</v>
      </c>
      <c r="E1880" s="1">
        <v>2019</v>
      </c>
      <c r="F1880" s="1">
        <v>200</v>
      </c>
      <c r="G1880" s="1">
        <v>160</v>
      </c>
      <c r="H1880" s="1">
        <v>120</v>
      </c>
    </row>
    <row r="1881" spans="1:8">
      <c r="A1881" s="1" t="s">
        <v>280</v>
      </c>
      <c r="B1881" s="1" t="s">
        <v>206</v>
      </c>
      <c r="C1881" s="1" t="s">
        <v>208</v>
      </c>
      <c r="D1881" s="1" t="s">
        <v>14</v>
      </c>
      <c r="E1881" s="1">
        <v>2019</v>
      </c>
      <c r="F1881" s="1">
        <v>200</v>
      </c>
      <c r="G1881" s="1">
        <v>160</v>
      </c>
      <c r="H1881" s="1">
        <v>120</v>
      </c>
    </row>
    <row r="1882" spans="1:8">
      <c r="A1882" s="1" t="s">
        <v>280</v>
      </c>
      <c r="B1882" s="1" t="s">
        <v>206</v>
      </c>
      <c r="C1882" s="1" t="s">
        <v>208</v>
      </c>
      <c r="D1882" s="1" t="s">
        <v>13</v>
      </c>
      <c r="E1882" s="1">
        <v>2019</v>
      </c>
      <c r="F1882" s="1">
        <v>200</v>
      </c>
      <c r="G1882" s="1">
        <v>160</v>
      </c>
      <c r="H1882" s="1">
        <v>120</v>
      </c>
    </row>
    <row r="1883" spans="1:8">
      <c r="A1883" s="1" t="s">
        <v>280</v>
      </c>
      <c r="B1883" s="1" t="s">
        <v>206</v>
      </c>
      <c r="C1883" s="1" t="s">
        <v>208</v>
      </c>
      <c r="D1883" s="1" t="s">
        <v>11</v>
      </c>
      <c r="E1883" s="1">
        <v>2019</v>
      </c>
      <c r="F1883" s="1">
        <v>200</v>
      </c>
      <c r="G1883" s="1">
        <v>160</v>
      </c>
      <c r="H1883" s="1">
        <v>120</v>
      </c>
    </row>
    <row r="1884" spans="1:8">
      <c r="A1884" s="1" t="s">
        <v>280</v>
      </c>
      <c r="B1884" s="1" t="s">
        <v>206</v>
      </c>
      <c r="C1884" s="1" t="s">
        <v>208</v>
      </c>
      <c r="D1884" s="1" t="s">
        <v>10</v>
      </c>
      <c r="E1884" s="1">
        <v>2019</v>
      </c>
      <c r="F1884" s="1">
        <v>200</v>
      </c>
      <c r="G1884" s="1">
        <v>140</v>
      </c>
      <c r="H1884" s="1">
        <v>120</v>
      </c>
    </row>
    <row r="1885" spans="1:8">
      <c r="A1885" s="1" t="s">
        <v>280</v>
      </c>
      <c r="B1885" s="1" t="s">
        <v>206</v>
      </c>
      <c r="C1885" s="1" t="s">
        <v>208</v>
      </c>
      <c r="D1885" s="1" t="s">
        <v>9</v>
      </c>
      <c r="E1885" s="1">
        <v>2019</v>
      </c>
      <c r="F1885" s="1">
        <v>200</v>
      </c>
      <c r="G1885" s="1">
        <v>140</v>
      </c>
      <c r="H1885" s="1">
        <v>120</v>
      </c>
    </row>
    <row r="1886" spans="1:8">
      <c r="A1886" s="1" t="s">
        <v>280</v>
      </c>
      <c r="B1886" s="1" t="s">
        <v>206</v>
      </c>
      <c r="C1886" s="1" t="s">
        <v>208</v>
      </c>
      <c r="D1886" s="1" t="s">
        <v>8</v>
      </c>
      <c r="E1886" s="1">
        <v>2019</v>
      </c>
      <c r="F1886" s="1">
        <v>200</v>
      </c>
      <c r="G1886" s="1">
        <v>140</v>
      </c>
      <c r="H1886" s="1">
        <v>120</v>
      </c>
    </row>
    <row r="1887" spans="1:8">
      <c r="A1887" s="1" t="s">
        <v>280</v>
      </c>
      <c r="B1887" s="1" t="s">
        <v>206</v>
      </c>
      <c r="C1887" s="1" t="s">
        <v>208</v>
      </c>
      <c r="D1887" s="1" t="s">
        <v>7</v>
      </c>
      <c r="E1887" s="1">
        <v>2019</v>
      </c>
      <c r="F1887" s="1">
        <v>200</v>
      </c>
      <c r="G1887" s="1">
        <v>140</v>
      </c>
      <c r="H1887" s="1">
        <v>120</v>
      </c>
    </row>
    <row r="1888" spans="1:8">
      <c r="A1888" s="1" t="s">
        <v>280</v>
      </c>
      <c r="B1888" s="1" t="s">
        <v>206</v>
      </c>
      <c r="C1888" s="1" t="s">
        <v>208</v>
      </c>
      <c r="D1888" s="1" t="s">
        <v>6</v>
      </c>
      <c r="E1888" s="1">
        <v>2019</v>
      </c>
      <c r="F1888" s="1">
        <v>200</v>
      </c>
      <c r="G1888" s="1">
        <v>140</v>
      </c>
      <c r="H1888" s="1">
        <v>120</v>
      </c>
    </row>
    <row r="1889" spans="1:8">
      <c r="A1889" s="1" t="s">
        <v>280</v>
      </c>
      <c r="B1889" s="1" t="s">
        <v>206</v>
      </c>
      <c r="C1889" s="1" t="s">
        <v>208</v>
      </c>
      <c r="D1889" s="1" t="s">
        <v>5</v>
      </c>
      <c r="E1889" s="1">
        <v>2019</v>
      </c>
      <c r="F1889" s="1">
        <v>200</v>
      </c>
      <c r="G1889" s="1">
        <v>140</v>
      </c>
      <c r="H1889" s="1">
        <v>120</v>
      </c>
    </row>
    <row r="1890" spans="1:8">
      <c r="A1890" s="1" t="s">
        <v>280</v>
      </c>
      <c r="B1890" s="1" t="s">
        <v>206</v>
      </c>
      <c r="C1890" s="1" t="s">
        <v>208</v>
      </c>
      <c r="D1890" s="1" t="s">
        <v>4</v>
      </c>
      <c r="E1890" s="1">
        <v>2019</v>
      </c>
      <c r="F1890" s="1">
        <v>200</v>
      </c>
      <c r="G1890" s="1">
        <v>140</v>
      </c>
      <c r="H1890" s="1">
        <v>120</v>
      </c>
    </row>
    <row r="1891" spans="1:8">
      <c r="A1891" s="1" t="s">
        <v>280</v>
      </c>
      <c r="B1891" s="1" t="s">
        <v>204</v>
      </c>
      <c r="C1891" s="1" t="s">
        <v>208</v>
      </c>
      <c r="D1891" s="1" t="s">
        <v>18</v>
      </c>
      <c r="E1891" s="1">
        <v>2019</v>
      </c>
      <c r="F1891" s="1">
        <v>200</v>
      </c>
      <c r="G1891" s="1">
        <v>300</v>
      </c>
      <c r="H1891" s="1">
        <v>242</v>
      </c>
    </row>
    <row r="1892" spans="1:8">
      <c r="A1892" s="1" t="s">
        <v>280</v>
      </c>
      <c r="B1892" s="1" t="s">
        <v>204</v>
      </c>
      <c r="C1892" s="1" t="s">
        <v>208</v>
      </c>
      <c r="D1892" s="1" t="s">
        <v>16</v>
      </c>
      <c r="E1892" s="1">
        <v>2019</v>
      </c>
      <c r="F1892" s="1">
        <v>100</v>
      </c>
      <c r="G1892" s="1">
        <v>150</v>
      </c>
      <c r="H1892" s="1">
        <v>121</v>
      </c>
    </row>
    <row r="1893" spans="1:8">
      <c r="A1893" s="1" t="s">
        <v>280</v>
      </c>
      <c r="B1893" s="1" t="s">
        <v>204</v>
      </c>
      <c r="C1893" s="1" t="s">
        <v>208</v>
      </c>
      <c r="D1893" s="1" t="s">
        <v>14</v>
      </c>
      <c r="E1893" s="1">
        <v>2019</v>
      </c>
      <c r="F1893" s="1">
        <v>100</v>
      </c>
      <c r="G1893" s="1">
        <v>150</v>
      </c>
      <c r="H1893" s="1">
        <v>121</v>
      </c>
    </row>
    <row r="1894" spans="1:8">
      <c r="A1894" s="1" t="s">
        <v>280</v>
      </c>
      <c r="B1894" s="1" t="s">
        <v>204</v>
      </c>
      <c r="C1894" s="1" t="s">
        <v>208</v>
      </c>
      <c r="D1894" s="1" t="s">
        <v>13</v>
      </c>
      <c r="E1894" s="1">
        <v>2019</v>
      </c>
      <c r="F1894" s="1">
        <v>100</v>
      </c>
      <c r="G1894" s="1">
        <v>150</v>
      </c>
      <c r="H1894" s="1">
        <v>121</v>
      </c>
    </row>
    <row r="1895" spans="1:8">
      <c r="A1895" s="1" t="s">
        <v>280</v>
      </c>
      <c r="B1895" s="1" t="s">
        <v>204</v>
      </c>
      <c r="C1895" s="1" t="s">
        <v>208</v>
      </c>
      <c r="D1895" s="1" t="s">
        <v>11</v>
      </c>
      <c r="E1895" s="1">
        <v>2019</v>
      </c>
      <c r="F1895" s="1">
        <v>100</v>
      </c>
      <c r="G1895" s="1">
        <v>150</v>
      </c>
      <c r="H1895" s="1">
        <v>121</v>
      </c>
    </row>
    <row r="1896" spans="1:8">
      <c r="A1896" s="1" t="s">
        <v>280</v>
      </c>
      <c r="B1896" s="1" t="s">
        <v>204</v>
      </c>
      <c r="C1896" s="1" t="s">
        <v>208</v>
      </c>
      <c r="D1896" s="1" t="s">
        <v>10</v>
      </c>
      <c r="E1896" s="1">
        <v>2019</v>
      </c>
      <c r="F1896" s="1">
        <v>100</v>
      </c>
      <c r="G1896" s="1">
        <v>150</v>
      </c>
      <c r="H1896" s="1">
        <v>121</v>
      </c>
    </row>
    <row r="1897" spans="1:8">
      <c r="A1897" s="1" t="s">
        <v>280</v>
      </c>
      <c r="B1897" s="1" t="s">
        <v>204</v>
      </c>
      <c r="C1897" s="1" t="s">
        <v>208</v>
      </c>
      <c r="D1897" s="1" t="s">
        <v>9</v>
      </c>
      <c r="E1897" s="1">
        <v>2019</v>
      </c>
      <c r="F1897" s="1">
        <v>100</v>
      </c>
      <c r="G1897" s="1">
        <v>150</v>
      </c>
      <c r="H1897" s="1">
        <v>121</v>
      </c>
    </row>
    <row r="1898" spans="1:8">
      <c r="A1898" s="1" t="s">
        <v>280</v>
      </c>
      <c r="B1898" s="1" t="s">
        <v>203</v>
      </c>
      <c r="C1898" s="1" t="s">
        <v>208</v>
      </c>
      <c r="D1898" s="1" t="s">
        <v>18</v>
      </c>
      <c r="E1898" s="1">
        <v>2019</v>
      </c>
      <c r="F1898" s="1">
        <v>100</v>
      </c>
      <c r="G1898" s="1">
        <v>350</v>
      </c>
      <c r="H1898" s="1">
        <v>121</v>
      </c>
    </row>
    <row r="1899" spans="1:8">
      <c r="A1899" s="1" t="s">
        <v>280</v>
      </c>
      <c r="B1899" s="1" t="s">
        <v>203</v>
      </c>
      <c r="C1899" s="1" t="s">
        <v>208</v>
      </c>
      <c r="D1899" s="1" t="s">
        <v>16</v>
      </c>
      <c r="E1899" s="1">
        <v>2019</v>
      </c>
      <c r="F1899" s="1">
        <v>100</v>
      </c>
      <c r="G1899" s="1">
        <v>350</v>
      </c>
      <c r="H1899" s="1">
        <v>121</v>
      </c>
    </row>
    <row r="1900" spans="1:8">
      <c r="A1900" s="1" t="s">
        <v>280</v>
      </c>
      <c r="B1900" s="1" t="s">
        <v>203</v>
      </c>
      <c r="C1900" s="1" t="s">
        <v>208</v>
      </c>
      <c r="D1900" s="1" t="s">
        <v>14</v>
      </c>
      <c r="E1900" s="1">
        <v>2019</v>
      </c>
      <c r="F1900" s="1">
        <v>100</v>
      </c>
      <c r="G1900" s="1">
        <v>350</v>
      </c>
      <c r="H1900" s="1">
        <v>121</v>
      </c>
    </row>
    <row r="1901" spans="1:8">
      <c r="A1901" s="1" t="s">
        <v>280</v>
      </c>
      <c r="B1901" s="1" t="s">
        <v>203</v>
      </c>
      <c r="C1901" s="1" t="s">
        <v>208</v>
      </c>
      <c r="D1901" s="1" t="s">
        <v>13</v>
      </c>
      <c r="E1901" s="1">
        <v>2019</v>
      </c>
      <c r="F1901" s="1">
        <v>100</v>
      </c>
      <c r="G1901" s="1">
        <v>350</v>
      </c>
      <c r="H1901" s="1">
        <v>121</v>
      </c>
    </row>
    <row r="1902" spans="1:8">
      <c r="A1902" s="1" t="s">
        <v>280</v>
      </c>
      <c r="B1902" s="1" t="s">
        <v>203</v>
      </c>
      <c r="C1902" s="1" t="s">
        <v>208</v>
      </c>
      <c r="D1902" s="1" t="s">
        <v>11</v>
      </c>
      <c r="E1902" s="1">
        <v>2019</v>
      </c>
      <c r="F1902" s="1">
        <v>100</v>
      </c>
      <c r="G1902" s="1">
        <v>350</v>
      </c>
      <c r="H1902" s="1">
        <v>121</v>
      </c>
    </row>
    <row r="1903" spans="1:8">
      <c r="A1903" s="1" t="s">
        <v>280</v>
      </c>
      <c r="B1903" s="1" t="s">
        <v>203</v>
      </c>
      <c r="C1903" s="1" t="s">
        <v>208</v>
      </c>
      <c r="D1903" s="1" t="s">
        <v>10</v>
      </c>
      <c r="E1903" s="1">
        <v>2019</v>
      </c>
      <c r="F1903" s="1">
        <v>100</v>
      </c>
      <c r="G1903" s="1">
        <v>350</v>
      </c>
      <c r="H1903" s="1">
        <v>121</v>
      </c>
    </row>
    <row r="1904" spans="1:8">
      <c r="A1904" s="1" t="s">
        <v>280</v>
      </c>
      <c r="B1904" s="1" t="s">
        <v>203</v>
      </c>
      <c r="C1904" s="1" t="s">
        <v>208</v>
      </c>
      <c r="D1904" s="1" t="s">
        <v>9</v>
      </c>
      <c r="E1904" s="1">
        <v>2019</v>
      </c>
      <c r="F1904" s="1">
        <v>100</v>
      </c>
      <c r="G1904" s="1">
        <v>350</v>
      </c>
      <c r="H1904" s="1">
        <v>121</v>
      </c>
    </row>
    <row r="1905" spans="1:8">
      <c r="A1905" s="1" t="s">
        <v>280</v>
      </c>
      <c r="B1905" s="1" t="s">
        <v>203</v>
      </c>
      <c r="C1905" s="1" t="s">
        <v>208</v>
      </c>
      <c r="D1905" s="1" t="s">
        <v>8</v>
      </c>
      <c r="E1905" s="1">
        <v>2019</v>
      </c>
      <c r="F1905" s="1">
        <v>100</v>
      </c>
      <c r="G1905" s="1">
        <v>350</v>
      </c>
      <c r="H1905" s="1">
        <v>121</v>
      </c>
    </row>
    <row r="1906" spans="1:8">
      <c r="A1906" s="1" t="s">
        <v>280</v>
      </c>
      <c r="B1906" s="1" t="s">
        <v>203</v>
      </c>
      <c r="C1906" s="1" t="s">
        <v>208</v>
      </c>
      <c r="D1906" s="1" t="s">
        <v>7</v>
      </c>
      <c r="E1906" s="1">
        <v>2019</v>
      </c>
      <c r="F1906" s="1">
        <v>100</v>
      </c>
      <c r="G1906" s="1">
        <v>350</v>
      </c>
      <c r="H1906" s="1">
        <v>121</v>
      </c>
    </row>
    <row r="1907" spans="1:8">
      <c r="A1907" s="1" t="s">
        <v>280</v>
      </c>
      <c r="B1907" s="1" t="s">
        <v>203</v>
      </c>
      <c r="C1907" s="1" t="s">
        <v>208</v>
      </c>
      <c r="D1907" s="1" t="s">
        <v>6</v>
      </c>
      <c r="E1907" s="1">
        <v>2019</v>
      </c>
      <c r="F1907" s="1">
        <v>100</v>
      </c>
      <c r="G1907" s="1">
        <v>350</v>
      </c>
      <c r="H1907" s="1">
        <v>121</v>
      </c>
    </row>
    <row r="1908" spans="1:8">
      <c r="A1908" s="1" t="s">
        <v>280</v>
      </c>
      <c r="B1908" s="1" t="s">
        <v>205</v>
      </c>
      <c r="C1908" s="1" t="s">
        <v>208</v>
      </c>
      <c r="D1908" s="1" t="s">
        <v>18</v>
      </c>
      <c r="E1908" s="1">
        <v>2019</v>
      </c>
      <c r="F1908" s="1">
        <v>100</v>
      </c>
      <c r="G1908" s="1">
        <v>410</v>
      </c>
      <c r="H1908" s="1">
        <v>143</v>
      </c>
    </row>
    <row r="1909" spans="1:8">
      <c r="A1909" s="1" t="s">
        <v>280</v>
      </c>
      <c r="B1909" s="1" t="s">
        <v>205</v>
      </c>
      <c r="C1909" s="1" t="s">
        <v>208</v>
      </c>
      <c r="D1909" s="1" t="s">
        <v>16</v>
      </c>
      <c r="E1909" s="1">
        <v>2019</v>
      </c>
      <c r="F1909" s="1">
        <v>100</v>
      </c>
      <c r="G1909" s="1">
        <v>410</v>
      </c>
      <c r="H1909" s="1">
        <v>143</v>
      </c>
    </row>
    <row r="1910" spans="1:8">
      <c r="A1910" s="1" t="s">
        <v>280</v>
      </c>
      <c r="B1910" s="1" t="s">
        <v>205</v>
      </c>
      <c r="C1910" s="1" t="s">
        <v>208</v>
      </c>
      <c r="D1910" s="1" t="s">
        <v>14</v>
      </c>
      <c r="E1910" s="1">
        <v>2019</v>
      </c>
      <c r="F1910" s="1">
        <v>100</v>
      </c>
      <c r="G1910" s="1">
        <v>410</v>
      </c>
      <c r="H1910" s="1">
        <v>143</v>
      </c>
    </row>
    <row r="1911" spans="1:8">
      <c r="A1911" s="1" t="s">
        <v>280</v>
      </c>
      <c r="B1911" s="1" t="s">
        <v>205</v>
      </c>
      <c r="C1911" s="1" t="s">
        <v>208</v>
      </c>
      <c r="D1911" s="1" t="s">
        <v>13</v>
      </c>
      <c r="E1911" s="1">
        <v>2019</v>
      </c>
      <c r="F1911" s="1">
        <v>100</v>
      </c>
      <c r="G1911" s="1">
        <v>410</v>
      </c>
      <c r="H1911" s="1">
        <v>143</v>
      </c>
    </row>
    <row r="1912" spans="1:8">
      <c r="A1912" s="1" t="s">
        <v>280</v>
      </c>
      <c r="B1912" s="1" t="s">
        <v>205</v>
      </c>
      <c r="C1912" s="1" t="s">
        <v>208</v>
      </c>
      <c r="D1912" s="1" t="s">
        <v>11</v>
      </c>
      <c r="E1912" s="1">
        <v>2019</v>
      </c>
      <c r="F1912" s="1">
        <v>100</v>
      </c>
      <c r="G1912" s="1">
        <v>410</v>
      </c>
      <c r="H1912" s="1">
        <v>143</v>
      </c>
    </row>
    <row r="1913" spans="1:8">
      <c r="A1913" s="1" t="s">
        <v>280</v>
      </c>
      <c r="B1913" s="1" t="s">
        <v>205</v>
      </c>
      <c r="C1913" s="1" t="s">
        <v>208</v>
      </c>
      <c r="D1913" s="1" t="s">
        <v>10</v>
      </c>
      <c r="E1913" s="1">
        <v>2019</v>
      </c>
      <c r="F1913" s="1">
        <v>100</v>
      </c>
      <c r="G1913" s="1">
        <v>410</v>
      </c>
      <c r="H1913" s="1">
        <v>143</v>
      </c>
    </row>
    <row r="1914" spans="1:8">
      <c r="A1914" s="1" t="s">
        <v>280</v>
      </c>
      <c r="B1914" s="1" t="s">
        <v>205</v>
      </c>
      <c r="C1914" s="1" t="s">
        <v>208</v>
      </c>
      <c r="D1914" s="1" t="s">
        <v>9</v>
      </c>
      <c r="E1914" s="1">
        <v>2019</v>
      </c>
      <c r="F1914" s="1">
        <v>100</v>
      </c>
      <c r="G1914" s="1">
        <v>410</v>
      </c>
      <c r="H1914" s="1">
        <v>143</v>
      </c>
    </row>
    <row r="1915" spans="1:8">
      <c r="A1915" s="1" t="s">
        <v>280</v>
      </c>
      <c r="B1915" s="1" t="s">
        <v>205</v>
      </c>
      <c r="C1915" s="1" t="s">
        <v>208</v>
      </c>
      <c r="D1915" s="1" t="s">
        <v>8</v>
      </c>
      <c r="E1915" s="1">
        <v>2019</v>
      </c>
      <c r="F1915" s="1">
        <v>100</v>
      </c>
      <c r="G1915" s="1">
        <v>410</v>
      </c>
      <c r="H1915" s="1">
        <v>143</v>
      </c>
    </row>
    <row r="1916" spans="1:8">
      <c r="A1916" s="1" t="s">
        <v>280</v>
      </c>
      <c r="B1916" s="1" t="s">
        <v>205</v>
      </c>
      <c r="C1916" s="1" t="s">
        <v>208</v>
      </c>
      <c r="D1916" s="1" t="s">
        <v>7</v>
      </c>
      <c r="E1916" s="1">
        <v>2019</v>
      </c>
      <c r="F1916" s="1">
        <v>100</v>
      </c>
      <c r="G1916" s="1">
        <v>410</v>
      </c>
      <c r="H1916" s="1">
        <v>143</v>
      </c>
    </row>
    <row r="1917" spans="1:8">
      <c r="A1917" s="1" t="s">
        <v>280</v>
      </c>
      <c r="B1917" s="1" t="s">
        <v>205</v>
      </c>
      <c r="C1917" s="1" t="s">
        <v>208</v>
      </c>
      <c r="D1917" s="1" t="s">
        <v>6</v>
      </c>
      <c r="E1917" s="1">
        <v>2019</v>
      </c>
      <c r="F1917" s="1">
        <v>100</v>
      </c>
      <c r="G1917" s="1">
        <v>410</v>
      </c>
      <c r="H1917" s="1">
        <v>143</v>
      </c>
    </row>
    <row r="1918" spans="1:8">
      <c r="A1918" s="1" t="s">
        <v>280</v>
      </c>
      <c r="B1918" s="1" t="s">
        <v>207</v>
      </c>
      <c r="C1918" s="1" t="s">
        <v>202</v>
      </c>
      <c r="D1918" s="1" t="s">
        <v>18</v>
      </c>
      <c r="E1918" s="1">
        <v>2019</v>
      </c>
      <c r="F1918" s="1">
        <v>700</v>
      </c>
      <c r="G1918" s="1">
        <v>490</v>
      </c>
      <c r="H1918" s="1">
        <v>407</v>
      </c>
    </row>
    <row r="1919" spans="1:8">
      <c r="A1919" s="1" t="s">
        <v>280</v>
      </c>
      <c r="B1919" s="1" t="s">
        <v>207</v>
      </c>
      <c r="C1919" s="1" t="s">
        <v>202</v>
      </c>
      <c r="D1919" s="1" t="s">
        <v>16</v>
      </c>
      <c r="E1919" s="1">
        <v>2019</v>
      </c>
      <c r="F1919" s="1">
        <v>600</v>
      </c>
      <c r="G1919" s="1">
        <v>420</v>
      </c>
      <c r="H1919" s="1">
        <v>349</v>
      </c>
    </row>
    <row r="1920" spans="1:8">
      <c r="A1920" s="1" t="s">
        <v>280</v>
      </c>
      <c r="B1920" s="1" t="s">
        <v>207</v>
      </c>
      <c r="C1920" s="1" t="s">
        <v>202</v>
      </c>
      <c r="D1920" s="1" t="s">
        <v>14</v>
      </c>
      <c r="E1920" s="1">
        <v>2019</v>
      </c>
      <c r="F1920" s="1">
        <v>600</v>
      </c>
      <c r="G1920" s="1">
        <v>420</v>
      </c>
      <c r="H1920" s="1">
        <v>349</v>
      </c>
    </row>
    <row r="1921" spans="1:8">
      <c r="A1921" s="1" t="s">
        <v>280</v>
      </c>
      <c r="B1921" s="1" t="s">
        <v>207</v>
      </c>
      <c r="C1921" s="1" t="s">
        <v>202</v>
      </c>
      <c r="D1921" s="1" t="s">
        <v>13</v>
      </c>
      <c r="E1921" s="1">
        <v>2019</v>
      </c>
      <c r="F1921" s="1">
        <v>500</v>
      </c>
      <c r="G1921" s="1">
        <v>350</v>
      </c>
      <c r="H1921" s="1">
        <v>291</v>
      </c>
    </row>
    <row r="1922" spans="1:8">
      <c r="A1922" s="1" t="s">
        <v>280</v>
      </c>
      <c r="B1922" s="1" t="s">
        <v>207</v>
      </c>
      <c r="C1922" s="1" t="s">
        <v>202</v>
      </c>
      <c r="D1922" s="1" t="s">
        <v>11</v>
      </c>
      <c r="E1922" s="1">
        <v>2019</v>
      </c>
      <c r="F1922" s="1">
        <v>400</v>
      </c>
      <c r="G1922" s="1">
        <v>280</v>
      </c>
      <c r="H1922" s="1">
        <v>233</v>
      </c>
    </row>
    <row r="1923" spans="1:8">
      <c r="A1923" s="1" t="s">
        <v>280</v>
      </c>
      <c r="B1923" s="1" t="s">
        <v>207</v>
      </c>
      <c r="C1923" s="1" t="s">
        <v>202</v>
      </c>
      <c r="D1923" s="1" t="s">
        <v>10</v>
      </c>
      <c r="E1923" s="1">
        <v>2019</v>
      </c>
      <c r="F1923" s="1">
        <v>600</v>
      </c>
      <c r="G1923" s="1">
        <v>360</v>
      </c>
      <c r="H1923" s="1">
        <v>349</v>
      </c>
    </row>
    <row r="1924" spans="1:8">
      <c r="A1924" s="1" t="s">
        <v>280</v>
      </c>
      <c r="B1924" s="1" t="s">
        <v>207</v>
      </c>
      <c r="C1924" s="1" t="s">
        <v>202</v>
      </c>
      <c r="D1924" s="1" t="s">
        <v>9</v>
      </c>
      <c r="E1924" s="1">
        <v>2019</v>
      </c>
      <c r="F1924" s="1">
        <v>600</v>
      </c>
      <c r="G1924" s="1">
        <v>360</v>
      </c>
      <c r="H1924" s="1">
        <v>349</v>
      </c>
    </row>
    <row r="1925" spans="1:8">
      <c r="A1925" s="1" t="s">
        <v>280</v>
      </c>
      <c r="B1925" s="1" t="s">
        <v>207</v>
      </c>
      <c r="C1925" s="1" t="s">
        <v>202</v>
      </c>
      <c r="D1925" s="1" t="s">
        <v>8</v>
      </c>
      <c r="E1925" s="1">
        <v>2019</v>
      </c>
      <c r="F1925" s="1">
        <v>400</v>
      </c>
      <c r="G1925" s="1">
        <v>240</v>
      </c>
      <c r="H1925" s="1">
        <v>233</v>
      </c>
    </row>
    <row r="1926" spans="1:8">
      <c r="A1926" s="1" t="s">
        <v>280</v>
      </c>
      <c r="B1926" s="1" t="s">
        <v>207</v>
      </c>
      <c r="C1926" s="1" t="s">
        <v>202</v>
      </c>
      <c r="D1926" s="1" t="s">
        <v>7</v>
      </c>
      <c r="E1926" s="1">
        <v>2019</v>
      </c>
      <c r="F1926" s="1">
        <v>400</v>
      </c>
      <c r="G1926" s="1">
        <v>240</v>
      </c>
      <c r="H1926" s="1">
        <v>233</v>
      </c>
    </row>
    <row r="1927" spans="1:8">
      <c r="A1927" s="1" t="s">
        <v>280</v>
      </c>
      <c r="B1927" s="1" t="s">
        <v>207</v>
      </c>
      <c r="C1927" s="1" t="s">
        <v>202</v>
      </c>
      <c r="D1927" s="1" t="s">
        <v>6</v>
      </c>
      <c r="E1927" s="1">
        <v>2019</v>
      </c>
      <c r="F1927" s="1">
        <v>500</v>
      </c>
      <c r="G1927" s="1">
        <v>300</v>
      </c>
      <c r="H1927" s="1">
        <v>291</v>
      </c>
    </row>
    <row r="1928" spans="1:8">
      <c r="A1928" s="1" t="s">
        <v>280</v>
      </c>
      <c r="B1928" s="1" t="s">
        <v>207</v>
      </c>
      <c r="C1928" s="1" t="s">
        <v>202</v>
      </c>
      <c r="D1928" s="1" t="s">
        <v>5</v>
      </c>
      <c r="E1928" s="1">
        <v>2019</v>
      </c>
      <c r="F1928" s="1">
        <v>400</v>
      </c>
      <c r="G1928" s="1">
        <v>240</v>
      </c>
      <c r="H1928" s="1">
        <v>233</v>
      </c>
    </row>
    <row r="1929" spans="1:8">
      <c r="A1929" s="1" t="s">
        <v>280</v>
      </c>
      <c r="B1929" s="1" t="s">
        <v>207</v>
      </c>
      <c r="C1929" s="1" t="s">
        <v>202</v>
      </c>
      <c r="D1929" s="1" t="s">
        <v>4</v>
      </c>
      <c r="E1929" s="1">
        <v>2019</v>
      </c>
      <c r="F1929" s="1">
        <v>500</v>
      </c>
      <c r="G1929" s="1">
        <v>300</v>
      </c>
      <c r="H1929" s="1">
        <v>291</v>
      </c>
    </row>
    <row r="1930" spans="1:8">
      <c r="A1930" s="1" t="s">
        <v>280</v>
      </c>
      <c r="B1930" s="1" t="s">
        <v>206</v>
      </c>
      <c r="C1930" s="1" t="s">
        <v>202</v>
      </c>
      <c r="D1930" s="1" t="s">
        <v>18</v>
      </c>
      <c r="E1930" s="1">
        <v>2019</v>
      </c>
      <c r="F1930" s="1">
        <v>400</v>
      </c>
      <c r="G1930" s="1">
        <v>320</v>
      </c>
      <c r="H1930" s="1">
        <v>241</v>
      </c>
    </row>
    <row r="1931" spans="1:8">
      <c r="A1931" s="1" t="s">
        <v>280</v>
      </c>
      <c r="B1931" s="1" t="s">
        <v>206</v>
      </c>
      <c r="C1931" s="1" t="s">
        <v>202</v>
      </c>
      <c r="D1931" s="1" t="s">
        <v>16</v>
      </c>
      <c r="E1931" s="1">
        <v>2019</v>
      </c>
      <c r="F1931" s="1">
        <v>400</v>
      </c>
      <c r="G1931" s="1">
        <v>320</v>
      </c>
      <c r="H1931" s="1">
        <v>241</v>
      </c>
    </row>
    <row r="1932" spans="1:8">
      <c r="A1932" s="1" t="s">
        <v>280</v>
      </c>
      <c r="B1932" s="1" t="s">
        <v>206</v>
      </c>
      <c r="C1932" s="1" t="s">
        <v>202</v>
      </c>
      <c r="D1932" s="1" t="s">
        <v>14</v>
      </c>
      <c r="E1932" s="1">
        <v>2019</v>
      </c>
      <c r="F1932" s="1">
        <v>400</v>
      </c>
      <c r="G1932" s="1">
        <v>320</v>
      </c>
      <c r="H1932" s="1">
        <v>241</v>
      </c>
    </row>
    <row r="1933" spans="1:8">
      <c r="A1933" s="1" t="s">
        <v>280</v>
      </c>
      <c r="B1933" s="1" t="s">
        <v>206</v>
      </c>
      <c r="C1933" s="1" t="s">
        <v>202</v>
      </c>
      <c r="D1933" s="1" t="s">
        <v>13</v>
      </c>
      <c r="E1933" s="1">
        <v>2019</v>
      </c>
      <c r="F1933" s="1">
        <v>400</v>
      </c>
      <c r="G1933" s="1">
        <v>320</v>
      </c>
      <c r="H1933" s="1">
        <v>241</v>
      </c>
    </row>
    <row r="1934" spans="1:8">
      <c r="A1934" s="1" t="s">
        <v>280</v>
      </c>
      <c r="B1934" s="1" t="s">
        <v>206</v>
      </c>
      <c r="C1934" s="1" t="s">
        <v>202</v>
      </c>
      <c r="D1934" s="1" t="s">
        <v>11</v>
      </c>
      <c r="E1934" s="1">
        <v>2019</v>
      </c>
      <c r="F1934" s="1">
        <v>300</v>
      </c>
      <c r="G1934" s="1">
        <v>240</v>
      </c>
      <c r="H1934" s="1">
        <v>181</v>
      </c>
    </row>
    <row r="1935" spans="1:8">
      <c r="A1935" s="1" t="s">
        <v>280</v>
      </c>
      <c r="B1935" s="1" t="s">
        <v>206</v>
      </c>
      <c r="C1935" s="1" t="s">
        <v>202</v>
      </c>
      <c r="D1935" s="1" t="s">
        <v>10</v>
      </c>
      <c r="E1935" s="1">
        <v>2019</v>
      </c>
      <c r="F1935" s="1">
        <v>500</v>
      </c>
      <c r="G1935" s="1">
        <v>350</v>
      </c>
      <c r="H1935" s="1">
        <v>301</v>
      </c>
    </row>
    <row r="1936" spans="1:8">
      <c r="A1936" s="1" t="s">
        <v>280</v>
      </c>
      <c r="B1936" s="1" t="s">
        <v>206</v>
      </c>
      <c r="C1936" s="1" t="s">
        <v>202</v>
      </c>
      <c r="D1936" s="1" t="s">
        <v>9</v>
      </c>
      <c r="E1936" s="1">
        <v>2019</v>
      </c>
      <c r="F1936" s="1">
        <v>400</v>
      </c>
      <c r="G1936" s="1">
        <v>280</v>
      </c>
      <c r="H1936" s="1">
        <v>241</v>
      </c>
    </row>
    <row r="1937" spans="1:8">
      <c r="A1937" s="1" t="s">
        <v>280</v>
      </c>
      <c r="B1937" s="1" t="s">
        <v>206</v>
      </c>
      <c r="C1937" s="1" t="s">
        <v>202</v>
      </c>
      <c r="D1937" s="1" t="s">
        <v>8</v>
      </c>
      <c r="E1937" s="1">
        <v>2019</v>
      </c>
      <c r="F1937" s="1">
        <v>400</v>
      </c>
      <c r="G1937" s="1">
        <v>280</v>
      </c>
      <c r="H1937" s="1">
        <v>241</v>
      </c>
    </row>
    <row r="1938" spans="1:8">
      <c r="A1938" s="1" t="s">
        <v>280</v>
      </c>
      <c r="B1938" s="1" t="s">
        <v>206</v>
      </c>
      <c r="C1938" s="1" t="s">
        <v>202</v>
      </c>
      <c r="D1938" s="1" t="s">
        <v>7</v>
      </c>
      <c r="E1938" s="1">
        <v>2019</v>
      </c>
      <c r="F1938" s="1">
        <v>400</v>
      </c>
      <c r="G1938" s="1">
        <v>280</v>
      </c>
      <c r="H1938" s="1">
        <v>241</v>
      </c>
    </row>
    <row r="1939" spans="1:8">
      <c r="A1939" s="1" t="s">
        <v>280</v>
      </c>
      <c r="B1939" s="1" t="s">
        <v>206</v>
      </c>
      <c r="C1939" s="1" t="s">
        <v>202</v>
      </c>
      <c r="D1939" s="1" t="s">
        <v>6</v>
      </c>
      <c r="E1939" s="1">
        <v>2019</v>
      </c>
      <c r="F1939" s="1">
        <v>400</v>
      </c>
      <c r="G1939" s="1">
        <v>280</v>
      </c>
      <c r="H1939" s="1">
        <v>241</v>
      </c>
    </row>
    <row r="1940" spans="1:8">
      <c r="A1940" s="1" t="s">
        <v>280</v>
      </c>
      <c r="B1940" s="1" t="s">
        <v>206</v>
      </c>
      <c r="C1940" s="1" t="s">
        <v>202</v>
      </c>
      <c r="D1940" s="1" t="s">
        <v>5</v>
      </c>
      <c r="E1940" s="1">
        <v>2019</v>
      </c>
      <c r="F1940" s="1">
        <v>400</v>
      </c>
      <c r="G1940" s="1">
        <v>280</v>
      </c>
      <c r="H1940" s="1">
        <v>241</v>
      </c>
    </row>
    <row r="1941" spans="1:8">
      <c r="A1941" s="1" t="s">
        <v>280</v>
      </c>
      <c r="B1941" s="1" t="s">
        <v>206</v>
      </c>
      <c r="C1941" s="1" t="s">
        <v>202</v>
      </c>
      <c r="D1941" s="1" t="s">
        <v>4</v>
      </c>
      <c r="E1941" s="1">
        <v>2019</v>
      </c>
      <c r="F1941" s="1">
        <v>400</v>
      </c>
      <c r="G1941" s="1">
        <v>280</v>
      </c>
      <c r="H1941" s="1">
        <v>241</v>
      </c>
    </row>
    <row r="1942" spans="1:8">
      <c r="A1942" s="1" t="s">
        <v>280</v>
      </c>
      <c r="B1942" s="1" t="s">
        <v>204</v>
      </c>
      <c r="C1942" s="1" t="s">
        <v>202</v>
      </c>
      <c r="D1942" s="1" t="s">
        <v>18</v>
      </c>
      <c r="E1942" s="1">
        <v>2019</v>
      </c>
      <c r="F1942" s="1">
        <v>400</v>
      </c>
      <c r="G1942" s="1">
        <v>600</v>
      </c>
      <c r="H1942" s="1">
        <v>485</v>
      </c>
    </row>
    <row r="1943" spans="1:8">
      <c r="A1943" s="1" t="s">
        <v>280</v>
      </c>
      <c r="B1943" s="1" t="s">
        <v>204</v>
      </c>
      <c r="C1943" s="1" t="s">
        <v>202</v>
      </c>
      <c r="D1943" s="1" t="s">
        <v>16</v>
      </c>
      <c r="E1943" s="1">
        <v>2019</v>
      </c>
      <c r="F1943" s="1">
        <v>300</v>
      </c>
      <c r="G1943" s="1">
        <v>450</v>
      </c>
      <c r="H1943" s="1">
        <v>364</v>
      </c>
    </row>
    <row r="1944" spans="1:8">
      <c r="A1944" s="1" t="s">
        <v>280</v>
      </c>
      <c r="B1944" s="1" t="s">
        <v>204</v>
      </c>
      <c r="C1944" s="1" t="s">
        <v>202</v>
      </c>
      <c r="D1944" s="1" t="s">
        <v>14</v>
      </c>
      <c r="E1944" s="1">
        <v>2019</v>
      </c>
      <c r="F1944" s="1">
        <v>300</v>
      </c>
      <c r="G1944" s="1">
        <v>450</v>
      </c>
      <c r="H1944" s="1">
        <v>364</v>
      </c>
    </row>
    <row r="1945" spans="1:8">
      <c r="A1945" s="1" t="s">
        <v>280</v>
      </c>
      <c r="B1945" s="1" t="s">
        <v>204</v>
      </c>
      <c r="C1945" s="1" t="s">
        <v>202</v>
      </c>
      <c r="D1945" s="1" t="s">
        <v>13</v>
      </c>
      <c r="E1945" s="1">
        <v>2019</v>
      </c>
      <c r="F1945" s="1">
        <v>200</v>
      </c>
      <c r="G1945" s="1">
        <v>300</v>
      </c>
      <c r="H1945" s="1">
        <v>242</v>
      </c>
    </row>
    <row r="1946" spans="1:8">
      <c r="A1946" s="1" t="s">
        <v>280</v>
      </c>
      <c r="B1946" s="1" t="s">
        <v>204</v>
      </c>
      <c r="C1946" s="1" t="s">
        <v>202</v>
      </c>
      <c r="D1946" s="1" t="s">
        <v>11</v>
      </c>
      <c r="E1946" s="1">
        <v>2019</v>
      </c>
      <c r="F1946" s="1">
        <v>300</v>
      </c>
      <c r="G1946" s="1">
        <v>450</v>
      </c>
      <c r="H1946" s="1">
        <v>364</v>
      </c>
    </row>
    <row r="1947" spans="1:8">
      <c r="A1947" s="1" t="s">
        <v>280</v>
      </c>
      <c r="B1947" s="1" t="s">
        <v>204</v>
      </c>
      <c r="C1947" s="1" t="s">
        <v>202</v>
      </c>
      <c r="D1947" s="1" t="s">
        <v>10</v>
      </c>
      <c r="E1947" s="1">
        <v>2019</v>
      </c>
      <c r="F1947" s="1">
        <v>200</v>
      </c>
      <c r="G1947" s="1">
        <v>300</v>
      </c>
      <c r="H1947" s="1">
        <v>242</v>
      </c>
    </row>
    <row r="1948" spans="1:8">
      <c r="A1948" s="1" t="s">
        <v>280</v>
      </c>
      <c r="B1948" s="1" t="s">
        <v>204</v>
      </c>
      <c r="C1948" s="1" t="s">
        <v>202</v>
      </c>
      <c r="D1948" s="1" t="s">
        <v>9</v>
      </c>
      <c r="E1948" s="1">
        <v>2019</v>
      </c>
      <c r="F1948" s="1">
        <v>200</v>
      </c>
      <c r="G1948" s="1">
        <v>300</v>
      </c>
      <c r="H1948" s="1">
        <v>242</v>
      </c>
    </row>
    <row r="1949" spans="1:8">
      <c r="A1949" s="1" t="s">
        <v>280</v>
      </c>
      <c r="B1949" s="1" t="s">
        <v>203</v>
      </c>
      <c r="C1949" s="1" t="s">
        <v>202</v>
      </c>
      <c r="D1949" s="1" t="s">
        <v>18</v>
      </c>
      <c r="E1949" s="1">
        <v>2019</v>
      </c>
      <c r="F1949" s="1">
        <v>200</v>
      </c>
      <c r="G1949" s="1">
        <v>700</v>
      </c>
      <c r="H1949" s="1">
        <v>243</v>
      </c>
    </row>
    <row r="1950" spans="1:8">
      <c r="A1950" s="1" t="s">
        <v>280</v>
      </c>
      <c r="B1950" s="1" t="s">
        <v>203</v>
      </c>
      <c r="C1950" s="1" t="s">
        <v>202</v>
      </c>
      <c r="D1950" s="1" t="s">
        <v>16</v>
      </c>
      <c r="E1950" s="1">
        <v>2019</v>
      </c>
      <c r="F1950" s="1">
        <v>300</v>
      </c>
      <c r="G1950" s="1">
        <v>1050</v>
      </c>
      <c r="H1950" s="1">
        <v>364</v>
      </c>
    </row>
    <row r="1951" spans="1:8">
      <c r="A1951" s="1" t="s">
        <v>280</v>
      </c>
      <c r="B1951" s="1" t="s">
        <v>203</v>
      </c>
      <c r="C1951" s="1" t="s">
        <v>202</v>
      </c>
      <c r="D1951" s="1" t="s">
        <v>14</v>
      </c>
      <c r="E1951" s="1">
        <v>2019</v>
      </c>
      <c r="F1951" s="1">
        <v>200</v>
      </c>
      <c r="G1951" s="1">
        <v>700</v>
      </c>
      <c r="H1951" s="1">
        <v>243</v>
      </c>
    </row>
    <row r="1952" spans="1:8">
      <c r="A1952" s="1" t="s">
        <v>280</v>
      </c>
      <c r="B1952" s="1" t="s">
        <v>203</v>
      </c>
      <c r="C1952" s="1" t="s">
        <v>202</v>
      </c>
      <c r="D1952" s="1" t="s">
        <v>13</v>
      </c>
      <c r="E1952" s="1">
        <v>2019</v>
      </c>
      <c r="F1952" s="1">
        <v>200</v>
      </c>
      <c r="G1952" s="1">
        <v>700</v>
      </c>
      <c r="H1952" s="1">
        <v>243</v>
      </c>
    </row>
    <row r="1953" spans="1:8">
      <c r="A1953" s="1" t="s">
        <v>280</v>
      </c>
      <c r="B1953" s="1" t="s">
        <v>203</v>
      </c>
      <c r="C1953" s="1" t="s">
        <v>202</v>
      </c>
      <c r="D1953" s="1" t="s">
        <v>11</v>
      </c>
      <c r="E1953" s="1">
        <v>2019</v>
      </c>
      <c r="F1953" s="1">
        <v>200</v>
      </c>
      <c r="G1953" s="1">
        <v>700</v>
      </c>
      <c r="H1953" s="1">
        <v>243</v>
      </c>
    </row>
    <row r="1954" spans="1:8">
      <c r="A1954" s="1" t="s">
        <v>280</v>
      </c>
      <c r="B1954" s="1" t="s">
        <v>203</v>
      </c>
      <c r="C1954" s="1" t="s">
        <v>202</v>
      </c>
      <c r="D1954" s="1" t="s">
        <v>10</v>
      </c>
      <c r="E1954" s="1">
        <v>2019</v>
      </c>
      <c r="F1954" s="1">
        <v>200</v>
      </c>
      <c r="G1954" s="1">
        <v>700</v>
      </c>
      <c r="H1954" s="1">
        <v>243</v>
      </c>
    </row>
    <row r="1955" spans="1:8">
      <c r="A1955" s="1" t="s">
        <v>280</v>
      </c>
      <c r="B1955" s="1" t="s">
        <v>203</v>
      </c>
      <c r="C1955" s="1" t="s">
        <v>202</v>
      </c>
      <c r="D1955" s="1" t="s">
        <v>9</v>
      </c>
      <c r="E1955" s="1">
        <v>2019</v>
      </c>
      <c r="F1955" s="1">
        <v>200</v>
      </c>
      <c r="G1955" s="1">
        <v>700</v>
      </c>
      <c r="H1955" s="1">
        <v>243</v>
      </c>
    </row>
    <row r="1956" spans="1:8">
      <c r="A1956" s="1" t="s">
        <v>280</v>
      </c>
      <c r="B1956" s="1" t="s">
        <v>203</v>
      </c>
      <c r="C1956" s="1" t="s">
        <v>202</v>
      </c>
      <c r="D1956" s="1" t="s">
        <v>8</v>
      </c>
      <c r="E1956" s="1">
        <v>2019</v>
      </c>
      <c r="F1956" s="1">
        <v>200</v>
      </c>
      <c r="G1956" s="1">
        <v>700</v>
      </c>
      <c r="H1956" s="1">
        <v>243</v>
      </c>
    </row>
    <row r="1957" spans="1:8">
      <c r="A1957" s="1" t="s">
        <v>280</v>
      </c>
      <c r="B1957" s="1" t="s">
        <v>203</v>
      </c>
      <c r="C1957" s="1" t="s">
        <v>202</v>
      </c>
      <c r="D1957" s="1" t="s">
        <v>7</v>
      </c>
      <c r="E1957" s="1">
        <v>2019</v>
      </c>
      <c r="F1957" s="1">
        <v>100</v>
      </c>
      <c r="G1957" s="1">
        <v>350</v>
      </c>
      <c r="H1957" s="1">
        <v>121</v>
      </c>
    </row>
    <row r="1958" spans="1:8">
      <c r="A1958" s="1" t="s">
        <v>280</v>
      </c>
      <c r="B1958" s="1" t="s">
        <v>203</v>
      </c>
      <c r="C1958" s="1" t="s">
        <v>202</v>
      </c>
      <c r="D1958" s="1" t="s">
        <v>6</v>
      </c>
      <c r="E1958" s="1">
        <v>2019</v>
      </c>
      <c r="F1958" s="1">
        <v>100</v>
      </c>
      <c r="G1958" s="1">
        <v>350</v>
      </c>
      <c r="H1958" s="1">
        <v>121</v>
      </c>
    </row>
    <row r="1959" spans="1:8">
      <c r="A1959" s="1" t="s">
        <v>280</v>
      </c>
      <c r="B1959" s="1" t="s">
        <v>205</v>
      </c>
      <c r="C1959" s="1" t="s">
        <v>202</v>
      </c>
      <c r="D1959" s="1" t="s">
        <v>18</v>
      </c>
      <c r="E1959" s="1">
        <v>2019</v>
      </c>
      <c r="F1959" s="1">
        <v>200</v>
      </c>
      <c r="G1959" s="1">
        <v>820</v>
      </c>
      <c r="H1959" s="1">
        <v>286</v>
      </c>
    </row>
    <row r="1960" spans="1:8">
      <c r="A1960" s="1" t="s">
        <v>280</v>
      </c>
      <c r="B1960" s="1" t="s">
        <v>205</v>
      </c>
      <c r="C1960" s="1" t="s">
        <v>202</v>
      </c>
      <c r="D1960" s="1" t="s">
        <v>16</v>
      </c>
      <c r="E1960" s="1">
        <v>2019</v>
      </c>
      <c r="F1960" s="1">
        <v>200</v>
      </c>
      <c r="G1960" s="1">
        <v>820</v>
      </c>
      <c r="H1960" s="1">
        <v>286</v>
      </c>
    </row>
    <row r="1961" spans="1:8">
      <c r="A1961" s="1" t="s">
        <v>280</v>
      </c>
      <c r="B1961" s="1" t="s">
        <v>205</v>
      </c>
      <c r="C1961" s="1" t="s">
        <v>202</v>
      </c>
      <c r="D1961" s="1" t="s">
        <v>14</v>
      </c>
      <c r="E1961" s="1">
        <v>2019</v>
      </c>
      <c r="F1961" s="1">
        <v>200</v>
      </c>
      <c r="G1961" s="1">
        <v>820</v>
      </c>
      <c r="H1961" s="1">
        <v>286</v>
      </c>
    </row>
    <row r="1962" spans="1:8">
      <c r="A1962" s="1" t="s">
        <v>280</v>
      </c>
      <c r="B1962" s="1" t="s">
        <v>205</v>
      </c>
      <c r="C1962" s="1" t="s">
        <v>202</v>
      </c>
      <c r="D1962" s="1" t="s">
        <v>13</v>
      </c>
      <c r="E1962" s="1">
        <v>2019</v>
      </c>
      <c r="F1962" s="1">
        <v>200</v>
      </c>
      <c r="G1962" s="1">
        <v>820</v>
      </c>
      <c r="H1962" s="1">
        <v>286</v>
      </c>
    </row>
    <row r="1963" spans="1:8">
      <c r="A1963" s="1" t="s">
        <v>280</v>
      </c>
      <c r="B1963" s="1" t="s">
        <v>205</v>
      </c>
      <c r="C1963" s="1" t="s">
        <v>202</v>
      </c>
      <c r="D1963" s="1" t="s">
        <v>11</v>
      </c>
      <c r="E1963" s="1">
        <v>2019</v>
      </c>
      <c r="F1963" s="1">
        <v>200</v>
      </c>
      <c r="G1963" s="1">
        <v>820</v>
      </c>
      <c r="H1963" s="1">
        <v>286</v>
      </c>
    </row>
    <row r="1964" spans="1:8">
      <c r="A1964" s="1" t="s">
        <v>280</v>
      </c>
      <c r="B1964" s="1" t="s">
        <v>205</v>
      </c>
      <c r="C1964" s="1" t="s">
        <v>202</v>
      </c>
      <c r="D1964" s="1" t="s">
        <v>10</v>
      </c>
      <c r="E1964" s="1">
        <v>2019</v>
      </c>
      <c r="F1964" s="1">
        <v>200</v>
      </c>
      <c r="G1964" s="1">
        <v>820</v>
      </c>
      <c r="H1964" s="1">
        <v>286</v>
      </c>
    </row>
    <row r="1965" spans="1:8">
      <c r="A1965" s="1" t="s">
        <v>280</v>
      </c>
      <c r="B1965" s="1" t="s">
        <v>205</v>
      </c>
      <c r="C1965" s="1" t="s">
        <v>202</v>
      </c>
      <c r="D1965" s="1" t="s">
        <v>9</v>
      </c>
      <c r="E1965" s="1">
        <v>2019</v>
      </c>
      <c r="F1965" s="1">
        <v>200</v>
      </c>
      <c r="G1965" s="1">
        <v>820</v>
      </c>
      <c r="H1965" s="1">
        <v>286</v>
      </c>
    </row>
    <row r="1966" spans="1:8">
      <c r="A1966" s="1" t="s">
        <v>280</v>
      </c>
      <c r="B1966" s="1" t="s">
        <v>205</v>
      </c>
      <c r="C1966" s="1" t="s">
        <v>202</v>
      </c>
      <c r="D1966" s="1" t="s">
        <v>8</v>
      </c>
      <c r="E1966" s="1">
        <v>2019</v>
      </c>
      <c r="F1966" s="1">
        <v>100</v>
      </c>
      <c r="G1966" s="1">
        <v>410</v>
      </c>
      <c r="H1966" s="1">
        <v>143</v>
      </c>
    </row>
    <row r="1967" spans="1:8">
      <c r="A1967" s="1" t="s">
        <v>280</v>
      </c>
      <c r="B1967" s="1" t="s">
        <v>205</v>
      </c>
      <c r="C1967" s="1" t="s">
        <v>202</v>
      </c>
      <c r="D1967" s="1" t="s">
        <v>7</v>
      </c>
      <c r="E1967" s="1">
        <v>2019</v>
      </c>
      <c r="F1967" s="1">
        <v>200</v>
      </c>
      <c r="G1967" s="1">
        <v>820</v>
      </c>
      <c r="H1967" s="1">
        <v>286</v>
      </c>
    </row>
    <row r="1968" spans="1:8">
      <c r="A1968" s="1" t="s">
        <v>280</v>
      </c>
      <c r="B1968" s="1" t="s">
        <v>205</v>
      </c>
      <c r="C1968" s="1" t="s">
        <v>202</v>
      </c>
      <c r="D1968" s="1" t="s">
        <v>6</v>
      </c>
      <c r="E1968" s="1">
        <v>2019</v>
      </c>
      <c r="F1968" s="1">
        <v>200</v>
      </c>
      <c r="G1968" s="1">
        <v>820</v>
      </c>
      <c r="H1968" s="1">
        <v>286</v>
      </c>
    </row>
    <row r="1969" spans="1:8">
      <c r="A1969" s="1" t="s">
        <v>278</v>
      </c>
      <c r="B1969" s="1" t="s">
        <v>207</v>
      </c>
      <c r="C1969" s="1" t="s">
        <v>213</v>
      </c>
      <c r="D1969" s="1" t="s">
        <v>18</v>
      </c>
      <c r="E1969" s="1">
        <v>2020</v>
      </c>
      <c r="F1969" s="1">
        <v>2012</v>
      </c>
      <c r="G1969" s="1">
        <v>1217</v>
      </c>
      <c r="H1969" s="1">
        <v>1171</v>
      </c>
    </row>
    <row r="1970" spans="1:8">
      <c r="A1970" s="1" t="s">
        <v>278</v>
      </c>
      <c r="B1970" s="1" t="s">
        <v>207</v>
      </c>
      <c r="C1970" s="1" t="s">
        <v>213</v>
      </c>
      <c r="D1970" s="1" t="s">
        <v>16</v>
      </c>
      <c r="E1970" s="1">
        <v>2020</v>
      </c>
      <c r="F1970" s="1">
        <v>2487</v>
      </c>
      <c r="G1970" s="1">
        <v>1477</v>
      </c>
      <c r="H1970" s="1">
        <v>1447</v>
      </c>
    </row>
    <row r="1971" spans="1:8">
      <c r="A1971" s="1" t="s">
        <v>278</v>
      </c>
      <c r="B1971" s="1" t="s">
        <v>207</v>
      </c>
      <c r="C1971" s="1" t="s">
        <v>213</v>
      </c>
      <c r="D1971" s="1" t="s">
        <v>14</v>
      </c>
      <c r="E1971" s="1">
        <v>2020</v>
      </c>
      <c r="F1971" s="1">
        <v>2222</v>
      </c>
      <c r="G1971" s="1">
        <v>1340</v>
      </c>
      <c r="H1971" s="1">
        <v>1293</v>
      </c>
    </row>
    <row r="1972" spans="1:8">
      <c r="A1972" s="1" t="s">
        <v>278</v>
      </c>
      <c r="B1972" s="1" t="s">
        <v>207</v>
      </c>
      <c r="C1972" s="1" t="s">
        <v>213</v>
      </c>
      <c r="D1972" s="1" t="s">
        <v>13</v>
      </c>
      <c r="E1972" s="1">
        <v>2020</v>
      </c>
      <c r="F1972" s="1">
        <v>1967</v>
      </c>
      <c r="G1972" s="1">
        <v>1180</v>
      </c>
      <c r="H1972" s="1">
        <v>1145</v>
      </c>
    </row>
    <row r="1973" spans="1:8">
      <c r="A1973" s="1" t="s">
        <v>278</v>
      </c>
      <c r="B1973" s="1" t="s">
        <v>207</v>
      </c>
      <c r="C1973" s="1" t="s">
        <v>213</v>
      </c>
      <c r="D1973" s="1" t="s">
        <v>11</v>
      </c>
      <c r="E1973" s="1">
        <v>2020</v>
      </c>
      <c r="F1973" s="1">
        <v>1665</v>
      </c>
      <c r="G1973" s="1">
        <v>999</v>
      </c>
      <c r="H1973" s="1">
        <v>969</v>
      </c>
    </row>
    <row r="1974" spans="1:8">
      <c r="A1974" s="1" t="s">
        <v>278</v>
      </c>
      <c r="B1974" s="1" t="s">
        <v>207</v>
      </c>
      <c r="C1974" s="1" t="s">
        <v>213</v>
      </c>
      <c r="D1974" s="1" t="s">
        <v>10</v>
      </c>
      <c r="E1974" s="1">
        <v>2020</v>
      </c>
      <c r="F1974" s="1">
        <v>1673</v>
      </c>
      <c r="G1974" s="1">
        <v>1002</v>
      </c>
      <c r="H1974" s="1">
        <v>974</v>
      </c>
    </row>
    <row r="1975" spans="1:8">
      <c r="A1975" s="1" t="s">
        <v>278</v>
      </c>
      <c r="B1975" s="1" t="s">
        <v>207</v>
      </c>
      <c r="C1975" s="1" t="s">
        <v>213</v>
      </c>
      <c r="D1975" s="1" t="s">
        <v>9</v>
      </c>
      <c r="E1975" s="1">
        <v>2020</v>
      </c>
      <c r="F1975" s="1">
        <v>1740</v>
      </c>
      <c r="G1975" s="1">
        <v>1046</v>
      </c>
      <c r="H1975" s="1">
        <v>1013</v>
      </c>
    </row>
    <row r="1976" spans="1:8">
      <c r="A1976" s="1" t="s">
        <v>278</v>
      </c>
      <c r="B1976" s="1" t="s">
        <v>207</v>
      </c>
      <c r="C1976" s="1" t="s">
        <v>213</v>
      </c>
      <c r="D1976" s="1" t="s">
        <v>8</v>
      </c>
      <c r="E1976" s="1">
        <v>2020</v>
      </c>
      <c r="F1976" s="1">
        <v>1916</v>
      </c>
      <c r="G1976" s="1">
        <v>1153</v>
      </c>
      <c r="H1976" s="1">
        <v>1115</v>
      </c>
    </row>
    <row r="1977" spans="1:8">
      <c r="A1977" s="1" t="s">
        <v>278</v>
      </c>
      <c r="B1977" s="1" t="s">
        <v>207</v>
      </c>
      <c r="C1977" s="1" t="s">
        <v>213</v>
      </c>
      <c r="D1977" s="1" t="s">
        <v>7</v>
      </c>
      <c r="E1977" s="1">
        <v>2020</v>
      </c>
      <c r="F1977" s="1">
        <v>1775</v>
      </c>
      <c r="G1977" s="1">
        <v>1059</v>
      </c>
      <c r="H1977" s="1">
        <v>1033</v>
      </c>
    </row>
    <row r="1978" spans="1:8">
      <c r="A1978" s="1" t="s">
        <v>278</v>
      </c>
      <c r="B1978" s="1" t="s">
        <v>207</v>
      </c>
      <c r="C1978" s="1" t="s">
        <v>213</v>
      </c>
      <c r="D1978" s="1" t="s">
        <v>6</v>
      </c>
      <c r="E1978" s="1">
        <v>2020</v>
      </c>
      <c r="F1978" s="1">
        <v>1371</v>
      </c>
      <c r="G1978" s="1">
        <v>816</v>
      </c>
      <c r="H1978" s="1">
        <v>798</v>
      </c>
    </row>
    <row r="1979" spans="1:8">
      <c r="A1979" s="1" t="s">
        <v>278</v>
      </c>
      <c r="B1979" s="1" t="s">
        <v>207</v>
      </c>
      <c r="C1979" s="1" t="s">
        <v>213</v>
      </c>
      <c r="D1979" s="1" t="s">
        <v>5</v>
      </c>
      <c r="E1979" s="1">
        <v>2020</v>
      </c>
      <c r="F1979" s="1">
        <v>1612</v>
      </c>
      <c r="G1979" s="1">
        <v>974</v>
      </c>
      <c r="H1979" s="1">
        <v>938</v>
      </c>
    </row>
    <row r="1980" spans="1:8">
      <c r="A1980" s="1" t="s">
        <v>278</v>
      </c>
      <c r="B1980" s="1" t="s">
        <v>207</v>
      </c>
      <c r="C1980" s="1" t="s">
        <v>213</v>
      </c>
      <c r="D1980" s="1" t="s">
        <v>4</v>
      </c>
      <c r="E1980" s="1">
        <v>2020</v>
      </c>
      <c r="F1980" s="1">
        <v>1208</v>
      </c>
      <c r="G1980" s="1">
        <v>728</v>
      </c>
      <c r="H1980" s="1">
        <v>703</v>
      </c>
    </row>
    <row r="1981" spans="1:8">
      <c r="A1981" s="1" t="s">
        <v>278</v>
      </c>
      <c r="B1981" s="1" t="s">
        <v>206</v>
      </c>
      <c r="C1981" s="1" t="s">
        <v>213</v>
      </c>
      <c r="D1981" s="1" t="s">
        <v>18</v>
      </c>
      <c r="E1981" s="1">
        <v>2020</v>
      </c>
      <c r="F1981" s="1">
        <v>1629</v>
      </c>
      <c r="G1981" s="1">
        <v>1146</v>
      </c>
      <c r="H1981" s="1">
        <v>980</v>
      </c>
    </row>
    <row r="1982" spans="1:8">
      <c r="A1982" s="1" t="s">
        <v>278</v>
      </c>
      <c r="B1982" s="1" t="s">
        <v>206</v>
      </c>
      <c r="C1982" s="1" t="s">
        <v>213</v>
      </c>
      <c r="D1982" s="1" t="s">
        <v>16</v>
      </c>
      <c r="E1982" s="1">
        <v>2020</v>
      </c>
      <c r="F1982" s="1">
        <v>1829</v>
      </c>
      <c r="G1982" s="1">
        <v>1271</v>
      </c>
      <c r="H1982" s="1">
        <v>1101</v>
      </c>
    </row>
    <row r="1983" spans="1:8">
      <c r="A1983" s="1" t="s">
        <v>278</v>
      </c>
      <c r="B1983" s="1" t="s">
        <v>206</v>
      </c>
      <c r="C1983" s="1" t="s">
        <v>213</v>
      </c>
      <c r="D1983" s="1" t="s">
        <v>14</v>
      </c>
      <c r="E1983" s="1">
        <v>2020</v>
      </c>
      <c r="F1983" s="1">
        <v>1684</v>
      </c>
      <c r="G1983" s="1">
        <v>1179</v>
      </c>
      <c r="H1983" s="1">
        <v>1014</v>
      </c>
    </row>
    <row r="1984" spans="1:8">
      <c r="A1984" s="1" t="s">
        <v>278</v>
      </c>
      <c r="B1984" s="1" t="s">
        <v>206</v>
      </c>
      <c r="C1984" s="1" t="s">
        <v>213</v>
      </c>
      <c r="D1984" s="1" t="s">
        <v>13</v>
      </c>
      <c r="E1984" s="1">
        <v>2020</v>
      </c>
      <c r="F1984" s="1">
        <v>1701</v>
      </c>
      <c r="G1984" s="1">
        <v>1189</v>
      </c>
      <c r="H1984" s="1">
        <v>1024</v>
      </c>
    </row>
    <row r="1985" spans="1:8">
      <c r="A1985" s="1" t="s">
        <v>278</v>
      </c>
      <c r="B1985" s="1" t="s">
        <v>206</v>
      </c>
      <c r="C1985" s="1" t="s">
        <v>213</v>
      </c>
      <c r="D1985" s="1" t="s">
        <v>11</v>
      </c>
      <c r="E1985" s="1">
        <v>2020</v>
      </c>
      <c r="F1985" s="1">
        <v>1776</v>
      </c>
      <c r="G1985" s="1">
        <v>1238</v>
      </c>
      <c r="H1985" s="1">
        <v>1069</v>
      </c>
    </row>
    <row r="1986" spans="1:8">
      <c r="A1986" s="1" t="s">
        <v>278</v>
      </c>
      <c r="B1986" s="1" t="s">
        <v>206</v>
      </c>
      <c r="C1986" s="1" t="s">
        <v>213</v>
      </c>
      <c r="D1986" s="1" t="s">
        <v>10</v>
      </c>
      <c r="E1986" s="1">
        <v>2020</v>
      </c>
      <c r="F1986" s="1">
        <v>1456</v>
      </c>
      <c r="G1986" s="1">
        <v>1025</v>
      </c>
      <c r="H1986" s="1">
        <v>877</v>
      </c>
    </row>
    <row r="1987" spans="1:8">
      <c r="A1987" s="1" t="s">
        <v>278</v>
      </c>
      <c r="B1987" s="1" t="s">
        <v>206</v>
      </c>
      <c r="C1987" s="1" t="s">
        <v>213</v>
      </c>
      <c r="D1987" s="1" t="s">
        <v>9</v>
      </c>
      <c r="E1987" s="1">
        <v>2020</v>
      </c>
      <c r="F1987" s="1">
        <v>1630</v>
      </c>
      <c r="G1987" s="1">
        <v>1133</v>
      </c>
      <c r="H1987" s="1">
        <v>981</v>
      </c>
    </row>
    <row r="1988" spans="1:8">
      <c r="A1988" s="1" t="s">
        <v>278</v>
      </c>
      <c r="B1988" s="1" t="s">
        <v>206</v>
      </c>
      <c r="C1988" s="1" t="s">
        <v>213</v>
      </c>
      <c r="D1988" s="1" t="s">
        <v>8</v>
      </c>
      <c r="E1988" s="1">
        <v>2020</v>
      </c>
      <c r="F1988" s="1">
        <v>1548</v>
      </c>
      <c r="G1988" s="1">
        <v>1086</v>
      </c>
      <c r="H1988" s="1">
        <v>932</v>
      </c>
    </row>
    <row r="1989" spans="1:8">
      <c r="A1989" s="1" t="s">
        <v>278</v>
      </c>
      <c r="B1989" s="1" t="s">
        <v>206</v>
      </c>
      <c r="C1989" s="1" t="s">
        <v>213</v>
      </c>
      <c r="D1989" s="1" t="s">
        <v>7</v>
      </c>
      <c r="E1989" s="1">
        <v>2020</v>
      </c>
      <c r="F1989" s="1">
        <v>1591</v>
      </c>
      <c r="G1989" s="1">
        <v>1105</v>
      </c>
      <c r="H1989" s="1">
        <v>957</v>
      </c>
    </row>
    <row r="1990" spans="1:8">
      <c r="A1990" s="1" t="s">
        <v>278</v>
      </c>
      <c r="B1990" s="1" t="s">
        <v>206</v>
      </c>
      <c r="C1990" s="1" t="s">
        <v>213</v>
      </c>
      <c r="D1990" s="1" t="s">
        <v>6</v>
      </c>
      <c r="E1990" s="1">
        <v>2020</v>
      </c>
      <c r="F1990" s="1">
        <v>1948</v>
      </c>
      <c r="G1990" s="1">
        <v>1360</v>
      </c>
      <c r="H1990" s="1">
        <v>1173</v>
      </c>
    </row>
    <row r="1991" spans="1:8">
      <c r="A1991" s="1" t="s">
        <v>278</v>
      </c>
      <c r="B1991" s="1" t="s">
        <v>206</v>
      </c>
      <c r="C1991" s="1" t="s">
        <v>213</v>
      </c>
      <c r="D1991" s="1" t="s">
        <v>5</v>
      </c>
      <c r="E1991" s="1">
        <v>2020</v>
      </c>
      <c r="F1991" s="1">
        <v>1683</v>
      </c>
      <c r="G1991" s="1">
        <v>1185</v>
      </c>
      <c r="H1991" s="1">
        <v>1013</v>
      </c>
    </row>
    <row r="1992" spans="1:8">
      <c r="A1992" s="1" t="s">
        <v>278</v>
      </c>
      <c r="B1992" s="1" t="s">
        <v>206</v>
      </c>
      <c r="C1992" s="1" t="s">
        <v>213</v>
      </c>
      <c r="D1992" s="1" t="s">
        <v>4</v>
      </c>
      <c r="E1992" s="1">
        <v>2020</v>
      </c>
      <c r="F1992" s="1">
        <v>1728</v>
      </c>
      <c r="G1992" s="1">
        <v>1220</v>
      </c>
      <c r="H1992" s="1">
        <v>1040</v>
      </c>
    </row>
    <row r="1993" spans="1:8">
      <c r="A1993" s="1" t="s">
        <v>278</v>
      </c>
      <c r="B1993" s="1" t="s">
        <v>205</v>
      </c>
      <c r="C1993" s="1" t="s">
        <v>213</v>
      </c>
      <c r="D1993" s="1" t="s">
        <v>18</v>
      </c>
      <c r="E1993" s="1">
        <v>2020</v>
      </c>
      <c r="F1993" s="1">
        <v>516</v>
      </c>
      <c r="G1993" s="1">
        <v>4656</v>
      </c>
      <c r="H1993" s="1">
        <v>1668</v>
      </c>
    </row>
    <row r="1994" spans="1:8">
      <c r="A1994" s="1" t="s">
        <v>278</v>
      </c>
      <c r="B1994" s="1" t="s">
        <v>205</v>
      </c>
      <c r="C1994" s="1" t="s">
        <v>213</v>
      </c>
      <c r="D1994" s="1" t="s">
        <v>16</v>
      </c>
      <c r="E1994" s="1">
        <v>2020</v>
      </c>
      <c r="F1994" s="1">
        <v>657</v>
      </c>
      <c r="G1994" s="1">
        <v>5942</v>
      </c>
      <c r="H1994" s="1">
        <v>2123</v>
      </c>
    </row>
    <row r="1995" spans="1:8">
      <c r="A1995" s="1" t="s">
        <v>278</v>
      </c>
      <c r="B1995" s="1" t="s">
        <v>205</v>
      </c>
      <c r="C1995" s="1" t="s">
        <v>213</v>
      </c>
      <c r="D1995" s="1" t="s">
        <v>14</v>
      </c>
      <c r="E1995" s="1">
        <v>2020</v>
      </c>
      <c r="F1995" s="1">
        <v>690</v>
      </c>
      <c r="G1995" s="1">
        <v>6223</v>
      </c>
      <c r="H1995" s="1">
        <v>2230</v>
      </c>
    </row>
    <row r="1996" spans="1:8">
      <c r="A1996" s="1" t="s">
        <v>278</v>
      </c>
      <c r="B1996" s="1" t="s">
        <v>205</v>
      </c>
      <c r="C1996" s="1" t="s">
        <v>213</v>
      </c>
      <c r="D1996" s="1" t="s">
        <v>13</v>
      </c>
      <c r="E1996" s="1">
        <v>2020</v>
      </c>
      <c r="F1996" s="1">
        <v>736</v>
      </c>
      <c r="G1996" s="1">
        <v>5883</v>
      </c>
      <c r="H1996" s="1">
        <v>2379</v>
      </c>
    </row>
    <row r="1997" spans="1:8">
      <c r="A1997" s="1" t="s">
        <v>278</v>
      </c>
      <c r="B1997" s="1" t="s">
        <v>205</v>
      </c>
      <c r="C1997" s="1" t="s">
        <v>213</v>
      </c>
      <c r="D1997" s="1" t="s">
        <v>11</v>
      </c>
      <c r="E1997" s="1">
        <v>2020</v>
      </c>
      <c r="F1997" s="1">
        <v>747</v>
      </c>
      <c r="G1997" s="1">
        <v>6007</v>
      </c>
      <c r="H1997" s="1">
        <v>2413</v>
      </c>
    </row>
    <row r="1998" spans="1:8">
      <c r="A1998" s="1" t="s">
        <v>278</v>
      </c>
      <c r="B1998" s="1" t="s">
        <v>205</v>
      </c>
      <c r="C1998" s="1" t="s">
        <v>213</v>
      </c>
      <c r="D1998" s="1" t="s">
        <v>10</v>
      </c>
      <c r="E1998" s="1">
        <v>2020</v>
      </c>
      <c r="F1998" s="1">
        <v>873</v>
      </c>
      <c r="G1998" s="1">
        <v>7015</v>
      </c>
      <c r="H1998" s="1">
        <v>2820</v>
      </c>
    </row>
    <row r="1999" spans="1:8">
      <c r="A1999" s="1" t="s">
        <v>278</v>
      </c>
      <c r="B1999" s="1" t="s">
        <v>205</v>
      </c>
      <c r="C1999" s="1" t="s">
        <v>213</v>
      </c>
      <c r="D1999" s="1" t="s">
        <v>9</v>
      </c>
      <c r="E1999" s="1">
        <v>2020</v>
      </c>
      <c r="F1999" s="1">
        <v>756</v>
      </c>
      <c r="G1999" s="1">
        <v>6019</v>
      </c>
      <c r="H1999" s="1">
        <v>2443</v>
      </c>
    </row>
    <row r="2000" spans="1:8">
      <c r="A2000" s="1" t="s">
        <v>278</v>
      </c>
      <c r="B2000" s="1" t="s">
        <v>205</v>
      </c>
      <c r="C2000" s="1" t="s">
        <v>213</v>
      </c>
      <c r="D2000" s="1" t="s">
        <v>8</v>
      </c>
      <c r="E2000" s="1">
        <v>2020</v>
      </c>
      <c r="F2000" s="1">
        <v>934</v>
      </c>
      <c r="G2000" s="1">
        <v>7483</v>
      </c>
      <c r="H2000" s="1">
        <v>3017</v>
      </c>
    </row>
    <row r="2001" spans="1:8">
      <c r="A2001" s="1" t="s">
        <v>278</v>
      </c>
      <c r="B2001" s="1" t="s">
        <v>205</v>
      </c>
      <c r="C2001" s="1" t="s">
        <v>213</v>
      </c>
      <c r="D2001" s="1" t="s">
        <v>7</v>
      </c>
      <c r="E2001" s="1">
        <v>2020</v>
      </c>
      <c r="F2001" s="1">
        <v>742</v>
      </c>
      <c r="G2001" s="1">
        <v>5883</v>
      </c>
      <c r="H2001" s="1">
        <v>2398</v>
      </c>
    </row>
    <row r="2002" spans="1:8">
      <c r="A2002" s="1" t="s">
        <v>278</v>
      </c>
      <c r="B2002" s="1" t="s">
        <v>205</v>
      </c>
      <c r="C2002" s="1" t="s">
        <v>213</v>
      </c>
      <c r="D2002" s="1" t="s">
        <v>6</v>
      </c>
      <c r="E2002" s="1">
        <v>2020</v>
      </c>
      <c r="F2002" s="1">
        <v>816</v>
      </c>
      <c r="G2002" s="1">
        <v>6537</v>
      </c>
      <c r="H2002" s="1">
        <v>2635</v>
      </c>
    </row>
    <row r="2003" spans="1:8">
      <c r="A2003" s="1" t="s">
        <v>278</v>
      </c>
      <c r="B2003" s="1" t="s">
        <v>205</v>
      </c>
      <c r="C2003" s="1" t="s">
        <v>213</v>
      </c>
      <c r="D2003" s="1" t="s">
        <v>5</v>
      </c>
      <c r="E2003" s="1">
        <v>2020</v>
      </c>
      <c r="F2003" s="1">
        <v>723</v>
      </c>
      <c r="G2003" s="1">
        <v>5813</v>
      </c>
      <c r="H2003" s="1">
        <v>2336</v>
      </c>
    </row>
    <row r="2004" spans="1:8">
      <c r="A2004" s="1" t="s">
        <v>278</v>
      </c>
      <c r="B2004" s="1" t="s">
        <v>205</v>
      </c>
      <c r="C2004" s="1" t="s">
        <v>213</v>
      </c>
      <c r="D2004" s="1" t="s">
        <v>4</v>
      </c>
      <c r="E2004" s="1">
        <v>2020</v>
      </c>
      <c r="F2004" s="1">
        <v>919</v>
      </c>
      <c r="G2004" s="1">
        <v>7369</v>
      </c>
      <c r="H2004" s="1">
        <v>2969</v>
      </c>
    </row>
    <row r="2005" spans="1:8">
      <c r="A2005" s="1" t="s">
        <v>278</v>
      </c>
      <c r="B2005" s="1" t="s">
        <v>204</v>
      </c>
      <c r="C2005" s="1" t="s">
        <v>213</v>
      </c>
      <c r="D2005" s="1" t="s">
        <v>16</v>
      </c>
      <c r="E2005" s="1">
        <v>2020</v>
      </c>
      <c r="F2005" s="1">
        <v>742</v>
      </c>
      <c r="G2005" s="1">
        <v>2229</v>
      </c>
      <c r="H2005" s="1">
        <v>1144</v>
      </c>
    </row>
    <row r="2006" spans="1:8">
      <c r="A2006" s="1" t="s">
        <v>278</v>
      </c>
      <c r="B2006" s="1" t="s">
        <v>204</v>
      </c>
      <c r="C2006" s="1" t="s">
        <v>213</v>
      </c>
      <c r="D2006" s="1" t="s">
        <v>14</v>
      </c>
      <c r="E2006" s="1">
        <v>2020</v>
      </c>
      <c r="F2006" s="1">
        <v>906</v>
      </c>
      <c r="G2006" s="1">
        <v>2712</v>
      </c>
      <c r="H2006" s="1">
        <v>1398</v>
      </c>
    </row>
    <row r="2007" spans="1:8">
      <c r="A2007" s="1" t="s">
        <v>278</v>
      </c>
      <c r="B2007" s="1" t="s">
        <v>204</v>
      </c>
      <c r="C2007" s="1" t="s">
        <v>213</v>
      </c>
      <c r="D2007" s="1" t="s">
        <v>13</v>
      </c>
      <c r="E2007" s="1">
        <v>2020</v>
      </c>
      <c r="F2007" s="1">
        <v>1042</v>
      </c>
      <c r="G2007" s="1">
        <v>3097</v>
      </c>
      <c r="H2007" s="1">
        <v>1607</v>
      </c>
    </row>
    <row r="2008" spans="1:8">
      <c r="A2008" s="1" t="s">
        <v>278</v>
      </c>
      <c r="B2008" s="1" t="s">
        <v>204</v>
      </c>
      <c r="C2008" s="1" t="s">
        <v>213</v>
      </c>
      <c r="D2008" s="1" t="s">
        <v>11</v>
      </c>
      <c r="E2008" s="1">
        <v>2020</v>
      </c>
      <c r="F2008" s="1">
        <v>817</v>
      </c>
      <c r="G2008" s="1">
        <v>2434</v>
      </c>
      <c r="H2008" s="1">
        <v>1260</v>
      </c>
    </row>
    <row r="2009" spans="1:8">
      <c r="A2009" s="1" t="s">
        <v>278</v>
      </c>
      <c r="B2009" s="1" t="s">
        <v>204</v>
      </c>
      <c r="C2009" s="1" t="s">
        <v>213</v>
      </c>
      <c r="D2009" s="1" t="s">
        <v>10</v>
      </c>
      <c r="E2009" s="1">
        <v>2020</v>
      </c>
      <c r="F2009" s="1">
        <v>777</v>
      </c>
      <c r="G2009" s="1">
        <v>2309</v>
      </c>
      <c r="H2009" s="1">
        <v>1198</v>
      </c>
    </row>
    <row r="2010" spans="1:8">
      <c r="A2010" s="1" t="s">
        <v>278</v>
      </c>
      <c r="B2010" s="1" t="s">
        <v>204</v>
      </c>
      <c r="C2010" s="1" t="s">
        <v>213</v>
      </c>
      <c r="D2010" s="1" t="s">
        <v>9</v>
      </c>
      <c r="E2010" s="1">
        <v>2020</v>
      </c>
      <c r="F2010" s="1">
        <v>1243</v>
      </c>
      <c r="G2010" s="1">
        <v>3430</v>
      </c>
      <c r="H2010" s="1">
        <v>1917</v>
      </c>
    </row>
    <row r="2011" spans="1:8">
      <c r="A2011" s="1" t="s">
        <v>278</v>
      </c>
      <c r="B2011" s="1" t="s">
        <v>204</v>
      </c>
      <c r="C2011" s="1" t="s">
        <v>213</v>
      </c>
      <c r="D2011" s="1" t="s">
        <v>8</v>
      </c>
      <c r="E2011" s="1">
        <v>2020</v>
      </c>
      <c r="F2011" s="1">
        <v>1111</v>
      </c>
      <c r="G2011" s="1">
        <v>3051</v>
      </c>
      <c r="H2011" s="1">
        <v>1713</v>
      </c>
    </row>
    <row r="2012" spans="1:8">
      <c r="A2012" s="1" t="s">
        <v>278</v>
      </c>
      <c r="B2012" s="1" t="s">
        <v>204</v>
      </c>
      <c r="C2012" s="1" t="s">
        <v>213</v>
      </c>
      <c r="D2012" s="1" t="s">
        <v>7</v>
      </c>
      <c r="E2012" s="1">
        <v>2020</v>
      </c>
      <c r="F2012" s="1">
        <v>1210</v>
      </c>
      <c r="G2012" s="1">
        <v>3309</v>
      </c>
      <c r="H2012" s="1">
        <v>1865</v>
      </c>
    </row>
    <row r="2013" spans="1:8">
      <c r="A2013" s="1" t="s">
        <v>278</v>
      </c>
      <c r="B2013" s="1" t="s">
        <v>204</v>
      </c>
      <c r="C2013" s="1" t="s">
        <v>213</v>
      </c>
      <c r="D2013" s="1" t="s">
        <v>6</v>
      </c>
      <c r="E2013" s="1">
        <v>2020</v>
      </c>
      <c r="F2013" s="1">
        <v>1115</v>
      </c>
      <c r="G2013" s="1">
        <v>3060</v>
      </c>
      <c r="H2013" s="1">
        <v>1720</v>
      </c>
    </row>
    <row r="2014" spans="1:8">
      <c r="A2014" s="1" t="s">
        <v>278</v>
      </c>
      <c r="B2014" s="1" t="s">
        <v>204</v>
      </c>
      <c r="C2014" s="1" t="s">
        <v>213</v>
      </c>
      <c r="D2014" s="1" t="s">
        <v>5</v>
      </c>
      <c r="E2014" s="1">
        <v>2020</v>
      </c>
      <c r="F2014" s="1">
        <v>1035</v>
      </c>
      <c r="G2014" s="1">
        <v>2856</v>
      </c>
      <c r="H2014" s="1">
        <v>1596</v>
      </c>
    </row>
    <row r="2015" spans="1:8">
      <c r="A2015" s="1" t="s">
        <v>278</v>
      </c>
      <c r="B2015" s="1" t="s">
        <v>204</v>
      </c>
      <c r="C2015" s="1" t="s">
        <v>213</v>
      </c>
      <c r="D2015" s="1" t="s">
        <v>4</v>
      </c>
      <c r="E2015" s="1">
        <v>2020</v>
      </c>
      <c r="F2015" s="1">
        <v>878</v>
      </c>
      <c r="G2015" s="1">
        <v>2413</v>
      </c>
      <c r="H2015" s="1">
        <v>1354</v>
      </c>
    </row>
    <row r="2016" spans="1:8">
      <c r="A2016" s="1" t="s">
        <v>278</v>
      </c>
      <c r="B2016" s="1" t="s">
        <v>203</v>
      </c>
      <c r="C2016" s="1" t="s">
        <v>213</v>
      </c>
      <c r="D2016" s="1" t="s">
        <v>11</v>
      </c>
      <c r="E2016" s="1">
        <v>2020</v>
      </c>
      <c r="F2016" s="1">
        <v>1491</v>
      </c>
      <c r="G2016" s="1">
        <v>4214</v>
      </c>
      <c r="H2016" s="1">
        <v>1807</v>
      </c>
    </row>
    <row r="2017" spans="1:8">
      <c r="A2017" s="1" t="s">
        <v>278</v>
      </c>
      <c r="B2017" s="1" t="s">
        <v>203</v>
      </c>
      <c r="C2017" s="1" t="s">
        <v>213</v>
      </c>
      <c r="D2017" s="1" t="s">
        <v>10</v>
      </c>
      <c r="E2017" s="1">
        <v>2020</v>
      </c>
      <c r="F2017" s="1">
        <v>1431</v>
      </c>
      <c r="G2017" s="1">
        <v>3985</v>
      </c>
      <c r="H2017" s="1">
        <v>1735</v>
      </c>
    </row>
    <row r="2018" spans="1:8">
      <c r="A2018" s="1" t="s">
        <v>278</v>
      </c>
      <c r="B2018" s="1" t="s">
        <v>203</v>
      </c>
      <c r="C2018" s="1" t="s">
        <v>213</v>
      </c>
      <c r="D2018" s="1" t="s">
        <v>9</v>
      </c>
      <c r="E2018" s="1">
        <v>2020</v>
      </c>
      <c r="F2018" s="1">
        <v>1409</v>
      </c>
      <c r="G2018" s="1">
        <v>3983</v>
      </c>
      <c r="H2018" s="1">
        <v>1707</v>
      </c>
    </row>
    <row r="2019" spans="1:8">
      <c r="A2019" s="1" t="s">
        <v>278</v>
      </c>
      <c r="B2019" s="1" t="s">
        <v>203</v>
      </c>
      <c r="C2019" s="1" t="s">
        <v>213</v>
      </c>
      <c r="D2019" s="1" t="s">
        <v>8</v>
      </c>
      <c r="E2019" s="1">
        <v>2020</v>
      </c>
      <c r="F2019" s="1">
        <v>1438</v>
      </c>
      <c r="G2019" s="1">
        <v>4023</v>
      </c>
      <c r="H2019" s="1">
        <v>1743</v>
      </c>
    </row>
    <row r="2020" spans="1:8">
      <c r="A2020" s="1" t="s">
        <v>278</v>
      </c>
      <c r="B2020" s="1" t="s">
        <v>203</v>
      </c>
      <c r="C2020" s="1" t="s">
        <v>213</v>
      </c>
      <c r="D2020" s="1" t="s">
        <v>7</v>
      </c>
      <c r="E2020" s="1">
        <v>2020</v>
      </c>
      <c r="F2020" s="1">
        <v>1351</v>
      </c>
      <c r="G2020" s="1">
        <v>3751</v>
      </c>
      <c r="H2020" s="1">
        <v>1637</v>
      </c>
    </row>
    <row r="2021" spans="1:8">
      <c r="A2021" s="1" t="s">
        <v>278</v>
      </c>
      <c r="B2021" s="1" t="s">
        <v>203</v>
      </c>
      <c r="C2021" s="1" t="s">
        <v>213</v>
      </c>
      <c r="D2021" s="1" t="s">
        <v>6</v>
      </c>
      <c r="E2021" s="1">
        <v>2020</v>
      </c>
      <c r="F2021" s="1">
        <v>1482</v>
      </c>
      <c r="G2021" s="1">
        <v>4109</v>
      </c>
      <c r="H2021" s="1">
        <v>1796</v>
      </c>
    </row>
    <row r="2022" spans="1:8">
      <c r="A2022" s="1" t="s">
        <v>278</v>
      </c>
      <c r="B2022" s="1" t="s">
        <v>203</v>
      </c>
      <c r="C2022" s="1" t="s">
        <v>213</v>
      </c>
      <c r="D2022" s="1" t="s">
        <v>5</v>
      </c>
      <c r="E2022" s="1">
        <v>2020</v>
      </c>
      <c r="F2022" s="1">
        <v>1532</v>
      </c>
      <c r="G2022" s="1">
        <v>4301</v>
      </c>
      <c r="H2022" s="1">
        <v>1856</v>
      </c>
    </row>
    <row r="2023" spans="1:8">
      <c r="A2023" s="1" t="s">
        <v>278</v>
      </c>
      <c r="B2023" s="1" t="s">
        <v>203</v>
      </c>
      <c r="C2023" s="1" t="s">
        <v>213</v>
      </c>
      <c r="D2023" s="1" t="s">
        <v>4</v>
      </c>
      <c r="E2023" s="1">
        <v>2020</v>
      </c>
      <c r="F2023" s="1">
        <v>1609</v>
      </c>
      <c r="G2023" s="1">
        <v>4547</v>
      </c>
      <c r="H2023" s="1">
        <v>1950</v>
      </c>
    </row>
    <row r="2024" spans="1:8">
      <c r="A2024" s="1" t="s">
        <v>278</v>
      </c>
      <c r="B2024" s="1" t="s">
        <v>207</v>
      </c>
      <c r="C2024" s="1" t="s">
        <v>279</v>
      </c>
      <c r="D2024" s="1" t="s">
        <v>18</v>
      </c>
      <c r="E2024" s="1">
        <v>2020</v>
      </c>
      <c r="F2024" s="1">
        <v>397</v>
      </c>
      <c r="G2024" s="1">
        <v>240</v>
      </c>
      <c r="H2024" s="1">
        <v>231</v>
      </c>
    </row>
    <row r="2025" spans="1:8">
      <c r="A2025" s="1" t="s">
        <v>278</v>
      </c>
      <c r="B2025" s="1" t="s">
        <v>207</v>
      </c>
      <c r="C2025" s="1" t="s">
        <v>279</v>
      </c>
      <c r="D2025" s="1" t="s">
        <v>16</v>
      </c>
      <c r="E2025" s="1">
        <v>2020</v>
      </c>
      <c r="F2025" s="1">
        <v>446</v>
      </c>
      <c r="G2025" s="1">
        <v>269</v>
      </c>
      <c r="H2025" s="1">
        <v>259</v>
      </c>
    </row>
    <row r="2026" spans="1:8">
      <c r="A2026" s="1" t="s">
        <v>278</v>
      </c>
      <c r="B2026" s="1" t="s">
        <v>207</v>
      </c>
      <c r="C2026" s="1" t="s">
        <v>279</v>
      </c>
      <c r="D2026" s="1" t="s">
        <v>14</v>
      </c>
      <c r="E2026" s="1">
        <v>2020</v>
      </c>
      <c r="F2026" s="1">
        <v>456</v>
      </c>
      <c r="G2026" s="1">
        <v>275</v>
      </c>
      <c r="H2026" s="1">
        <v>265</v>
      </c>
    </row>
    <row r="2027" spans="1:8">
      <c r="A2027" s="1" t="s">
        <v>278</v>
      </c>
      <c r="B2027" s="1" t="s">
        <v>207</v>
      </c>
      <c r="C2027" s="1" t="s">
        <v>279</v>
      </c>
      <c r="D2027" s="1" t="s">
        <v>13</v>
      </c>
      <c r="E2027" s="1">
        <v>2020</v>
      </c>
      <c r="F2027" s="1">
        <v>386</v>
      </c>
      <c r="G2027" s="1">
        <v>230</v>
      </c>
      <c r="H2027" s="1">
        <v>224</v>
      </c>
    </row>
    <row r="2028" spans="1:8">
      <c r="A2028" s="1" t="s">
        <v>278</v>
      </c>
      <c r="B2028" s="1" t="s">
        <v>207</v>
      </c>
      <c r="C2028" s="1" t="s">
        <v>279</v>
      </c>
      <c r="D2028" s="1" t="s">
        <v>11</v>
      </c>
      <c r="E2028" s="1">
        <v>2020</v>
      </c>
      <c r="F2028" s="1">
        <v>353</v>
      </c>
      <c r="G2028" s="1">
        <v>212</v>
      </c>
      <c r="H2028" s="1">
        <v>206</v>
      </c>
    </row>
    <row r="2029" spans="1:8">
      <c r="A2029" s="1" t="s">
        <v>278</v>
      </c>
      <c r="B2029" s="1" t="s">
        <v>207</v>
      </c>
      <c r="C2029" s="1" t="s">
        <v>279</v>
      </c>
      <c r="D2029" s="1" t="s">
        <v>10</v>
      </c>
      <c r="E2029" s="1">
        <v>2020</v>
      </c>
      <c r="F2029" s="1">
        <v>351</v>
      </c>
      <c r="G2029" s="1">
        <v>211</v>
      </c>
      <c r="H2029" s="1">
        <v>204</v>
      </c>
    </row>
    <row r="2030" spans="1:8">
      <c r="A2030" s="1" t="s">
        <v>278</v>
      </c>
      <c r="B2030" s="1" t="s">
        <v>207</v>
      </c>
      <c r="C2030" s="1" t="s">
        <v>279</v>
      </c>
      <c r="D2030" s="1" t="s">
        <v>9</v>
      </c>
      <c r="E2030" s="1">
        <v>2020</v>
      </c>
      <c r="F2030" s="1">
        <v>339</v>
      </c>
      <c r="G2030" s="1">
        <v>204</v>
      </c>
      <c r="H2030" s="1">
        <v>197</v>
      </c>
    </row>
    <row r="2031" spans="1:8">
      <c r="A2031" s="1" t="s">
        <v>278</v>
      </c>
      <c r="B2031" s="1" t="s">
        <v>207</v>
      </c>
      <c r="C2031" s="1" t="s">
        <v>279</v>
      </c>
      <c r="D2031" s="1" t="s">
        <v>8</v>
      </c>
      <c r="E2031" s="1">
        <v>2020</v>
      </c>
      <c r="F2031" s="1">
        <v>376</v>
      </c>
      <c r="G2031" s="1">
        <v>223</v>
      </c>
      <c r="H2031" s="1">
        <v>219</v>
      </c>
    </row>
    <row r="2032" spans="1:8">
      <c r="A2032" s="1" t="s">
        <v>278</v>
      </c>
      <c r="B2032" s="1" t="s">
        <v>207</v>
      </c>
      <c r="C2032" s="1" t="s">
        <v>279</v>
      </c>
      <c r="D2032" s="1" t="s">
        <v>7</v>
      </c>
      <c r="E2032" s="1">
        <v>2020</v>
      </c>
      <c r="F2032" s="1">
        <v>342</v>
      </c>
      <c r="G2032" s="1">
        <v>206</v>
      </c>
      <c r="H2032" s="1">
        <v>199</v>
      </c>
    </row>
    <row r="2033" spans="1:8">
      <c r="A2033" s="1" t="s">
        <v>278</v>
      </c>
      <c r="B2033" s="1" t="s">
        <v>207</v>
      </c>
      <c r="C2033" s="1" t="s">
        <v>279</v>
      </c>
      <c r="D2033" s="1" t="s">
        <v>6</v>
      </c>
      <c r="E2033" s="1">
        <v>2020</v>
      </c>
      <c r="F2033" s="1">
        <v>285</v>
      </c>
      <c r="G2033" s="1">
        <v>171</v>
      </c>
      <c r="H2033" s="1">
        <v>166</v>
      </c>
    </row>
    <row r="2034" spans="1:8">
      <c r="A2034" s="1" t="s">
        <v>278</v>
      </c>
      <c r="B2034" s="1" t="s">
        <v>207</v>
      </c>
      <c r="C2034" s="1" t="s">
        <v>279</v>
      </c>
      <c r="D2034" s="1" t="s">
        <v>5</v>
      </c>
      <c r="E2034" s="1">
        <v>2020</v>
      </c>
      <c r="F2034" s="1">
        <v>325</v>
      </c>
      <c r="G2034" s="1">
        <v>196</v>
      </c>
      <c r="H2034" s="1">
        <v>189</v>
      </c>
    </row>
    <row r="2035" spans="1:8">
      <c r="A2035" s="1" t="s">
        <v>278</v>
      </c>
      <c r="B2035" s="1" t="s">
        <v>207</v>
      </c>
      <c r="C2035" s="1" t="s">
        <v>279</v>
      </c>
      <c r="D2035" s="1" t="s">
        <v>4</v>
      </c>
      <c r="E2035" s="1">
        <v>2020</v>
      </c>
      <c r="F2035" s="1">
        <v>257</v>
      </c>
      <c r="G2035" s="1">
        <v>154</v>
      </c>
      <c r="H2035" s="1">
        <v>149</v>
      </c>
    </row>
    <row r="2036" spans="1:8">
      <c r="A2036" s="1" t="s">
        <v>278</v>
      </c>
      <c r="B2036" s="1" t="s">
        <v>206</v>
      </c>
      <c r="C2036" s="1" t="s">
        <v>279</v>
      </c>
      <c r="D2036" s="1" t="s">
        <v>18</v>
      </c>
      <c r="E2036" s="1">
        <v>2020</v>
      </c>
      <c r="F2036" s="1">
        <v>376</v>
      </c>
      <c r="G2036" s="1">
        <v>263</v>
      </c>
      <c r="H2036" s="1">
        <v>226</v>
      </c>
    </row>
    <row r="2037" spans="1:8">
      <c r="A2037" s="1" t="s">
        <v>278</v>
      </c>
      <c r="B2037" s="1" t="s">
        <v>206</v>
      </c>
      <c r="C2037" s="1" t="s">
        <v>279</v>
      </c>
      <c r="D2037" s="1" t="s">
        <v>16</v>
      </c>
      <c r="E2037" s="1">
        <v>2020</v>
      </c>
      <c r="F2037" s="1">
        <v>367</v>
      </c>
      <c r="G2037" s="1">
        <v>259</v>
      </c>
      <c r="H2037" s="1">
        <v>221</v>
      </c>
    </row>
    <row r="2038" spans="1:8">
      <c r="A2038" s="1" t="s">
        <v>278</v>
      </c>
      <c r="B2038" s="1" t="s">
        <v>206</v>
      </c>
      <c r="C2038" s="1" t="s">
        <v>279</v>
      </c>
      <c r="D2038" s="1" t="s">
        <v>14</v>
      </c>
      <c r="E2038" s="1">
        <v>2020</v>
      </c>
      <c r="F2038" s="1">
        <v>360</v>
      </c>
      <c r="G2038" s="1">
        <v>254</v>
      </c>
      <c r="H2038" s="1">
        <v>217</v>
      </c>
    </row>
    <row r="2039" spans="1:8">
      <c r="A2039" s="1" t="s">
        <v>278</v>
      </c>
      <c r="B2039" s="1" t="s">
        <v>206</v>
      </c>
      <c r="C2039" s="1" t="s">
        <v>279</v>
      </c>
      <c r="D2039" s="1" t="s">
        <v>13</v>
      </c>
      <c r="E2039" s="1">
        <v>2020</v>
      </c>
      <c r="F2039" s="1">
        <v>364</v>
      </c>
      <c r="G2039" s="1">
        <v>256</v>
      </c>
      <c r="H2039" s="1">
        <v>219</v>
      </c>
    </row>
    <row r="2040" spans="1:8">
      <c r="A2040" s="1" t="s">
        <v>278</v>
      </c>
      <c r="B2040" s="1" t="s">
        <v>206</v>
      </c>
      <c r="C2040" s="1" t="s">
        <v>279</v>
      </c>
      <c r="D2040" s="1" t="s">
        <v>11</v>
      </c>
      <c r="E2040" s="1">
        <v>2020</v>
      </c>
      <c r="F2040" s="1">
        <v>353</v>
      </c>
      <c r="G2040" s="1">
        <v>245</v>
      </c>
      <c r="H2040" s="1">
        <v>213</v>
      </c>
    </row>
    <row r="2041" spans="1:8">
      <c r="A2041" s="1" t="s">
        <v>278</v>
      </c>
      <c r="B2041" s="1" t="s">
        <v>206</v>
      </c>
      <c r="C2041" s="1" t="s">
        <v>279</v>
      </c>
      <c r="D2041" s="1" t="s">
        <v>10</v>
      </c>
      <c r="E2041" s="1">
        <v>2020</v>
      </c>
      <c r="F2041" s="1">
        <v>329</v>
      </c>
      <c r="G2041" s="1">
        <v>231</v>
      </c>
      <c r="H2041" s="1">
        <v>198</v>
      </c>
    </row>
    <row r="2042" spans="1:8">
      <c r="A2042" s="1" t="s">
        <v>278</v>
      </c>
      <c r="B2042" s="1" t="s">
        <v>206</v>
      </c>
      <c r="C2042" s="1" t="s">
        <v>279</v>
      </c>
      <c r="D2042" s="1" t="s">
        <v>9</v>
      </c>
      <c r="E2042" s="1">
        <v>2020</v>
      </c>
      <c r="F2042" s="1">
        <v>311</v>
      </c>
      <c r="G2042" s="1">
        <v>216</v>
      </c>
      <c r="H2042" s="1">
        <v>187</v>
      </c>
    </row>
    <row r="2043" spans="1:8">
      <c r="A2043" s="1" t="s">
        <v>278</v>
      </c>
      <c r="B2043" s="1" t="s">
        <v>206</v>
      </c>
      <c r="C2043" s="1" t="s">
        <v>279</v>
      </c>
      <c r="D2043" s="1" t="s">
        <v>8</v>
      </c>
      <c r="E2043" s="1">
        <v>2020</v>
      </c>
      <c r="F2043" s="1">
        <v>295</v>
      </c>
      <c r="G2043" s="1">
        <v>205</v>
      </c>
      <c r="H2043" s="1">
        <v>177</v>
      </c>
    </row>
    <row r="2044" spans="1:8">
      <c r="A2044" s="1" t="s">
        <v>278</v>
      </c>
      <c r="B2044" s="1" t="s">
        <v>206</v>
      </c>
      <c r="C2044" s="1" t="s">
        <v>279</v>
      </c>
      <c r="D2044" s="1" t="s">
        <v>7</v>
      </c>
      <c r="E2044" s="1">
        <v>2020</v>
      </c>
      <c r="F2044" s="1">
        <v>362</v>
      </c>
      <c r="G2044" s="1">
        <v>252</v>
      </c>
      <c r="H2044" s="1">
        <v>218</v>
      </c>
    </row>
    <row r="2045" spans="1:8">
      <c r="A2045" s="1" t="s">
        <v>278</v>
      </c>
      <c r="B2045" s="1" t="s">
        <v>206</v>
      </c>
      <c r="C2045" s="1" t="s">
        <v>279</v>
      </c>
      <c r="D2045" s="1" t="s">
        <v>6</v>
      </c>
      <c r="E2045" s="1">
        <v>2020</v>
      </c>
      <c r="F2045" s="1">
        <v>351</v>
      </c>
      <c r="G2045" s="1">
        <v>247</v>
      </c>
      <c r="H2045" s="1">
        <v>211</v>
      </c>
    </row>
    <row r="2046" spans="1:8">
      <c r="A2046" s="1" t="s">
        <v>278</v>
      </c>
      <c r="B2046" s="1" t="s">
        <v>206</v>
      </c>
      <c r="C2046" s="1" t="s">
        <v>279</v>
      </c>
      <c r="D2046" s="1" t="s">
        <v>5</v>
      </c>
      <c r="E2046" s="1">
        <v>2020</v>
      </c>
      <c r="F2046" s="1">
        <v>354</v>
      </c>
      <c r="G2046" s="1">
        <v>248</v>
      </c>
      <c r="H2046" s="1">
        <v>213</v>
      </c>
    </row>
    <row r="2047" spans="1:8">
      <c r="A2047" s="1" t="s">
        <v>278</v>
      </c>
      <c r="B2047" s="1" t="s">
        <v>206</v>
      </c>
      <c r="C2047" s="1" t="s">
        <v>279</v>
      </c>
      <c r="D2047" s="1" t="s">
        <v>4</v>
      </c>
      <c r="E2047" s="1">
        <v>2020</v>
      </c>
      <c r="F2047" s="1">
        <v>392</v>
      </c>
      <c r="G2047" s="1">
        <v>276</v>
      </c>
      <c r="H2047" s="1">
        <v>236</v>
      </c>
    </row>
    <row r="2048" spans="1:8">
      <c r="A2048" s="1" t="s">
        <v>278</v>
      </c>
      <c r="B2048" s="1" t="s">
        <v>205</v>
      </c>
      <c r="C2048" s="1" t="s">
        <v>279</v>
      </c>
      <c r="D2048" s="1" t="s">
        <v>18</v>
      </c>
      <c r="E2048" s="1">
        <v>2020</v>
      </c>
      <c r="F2048" s="1">
        <v>100</v>
      </c>
      <c r="G2048" s="1">
        <v>905</v>
      </c>
      <c r="H2048" s="1">
        <v>323</v>
      </c>
    </row>
    <row r="2049" spans="1:8">
      <c r="A2049" s="1" t="s">
        <v>278</v>
      </c>
      <c r="B2049" s="1" t="s">
        <v>205</v>
      </c>
      <c r="C2049" s="1" t="s">
        <v>279</v>
      </c>
      <c r="D2049" s="1" t="s">
        <v>16</v>
      </c>
      <c r="E2049" s="1">
        <v>2020</v>
      </c>
      <c r="F2049" s="1">
        <v>127</v>
      </c>
      <c r="G2049" s="1">
        <v>1151</v>
      </c>
      <c r="H2049" s="1">
        <v>410</v>
      </c>
    </row>
    <row r="2050" spans="1:8">
      <c r="A2050" s="1" t="s">
        <v>278</v>
      </c>
      <c r="B2050" s="1" t="s">
        <v>205</v>
      </c>
      <c r="C2050" s="1" t="s">
        <v>279</v>
      </c>
      <c r="D2050" s="1" t="s">
        <v>14</v>
      </c>
      <c r="E2050" s="1">
        <v>2020</v>
      </c>
      <c r="F2050" s="1">
        <v>133</v>
      </c>
      <c r="G2050" s="1">
        <v>1209</v>
      </c>
      <c r="H2050" s="1">
        <v>431</v>
      </c>
    </row>
    <row r="2051" spans="1:8">
      <c r="A2051" s="1" t="s">
        <v>278</v>
      </c>
      <c r="B2051" s="1" t="s">
        <v>205</v>
      </c>
      <c r="C2051" s="1" t="s">
        <v>279</v>
      </c>
      <c r="D2051" s="1" t="s">
        <v>13</v>
      </c>
      <c r="E2051" s="1">
        <v>2020</v>
      </c>
      <c r="F2051" s="1">
        <v>130</v>
      </c>
      <c r="G2051" s="1">
        <v>1052</v>
      </c>
      <c r="H2051" s="1">
        <v>421</v>
      </c>
    </row>
    <row r="2052" spans="1:8">
      <c r="A2052" s="1" t="s">
        <v>278</v>
      </c>
      <c r="B2052" s="1" t="s">
        <v>205</v>
      </c>
      <c r="C2052" s="1" t="s">
        <v>279</v>
      </c>
      <c r="D2052" s="1" t="s">
        <v>11</v>
      </c>
      <c r="E2052" s="1">
        <v>2020</v>
      </c>
      <c r="F2052" s="1">
        <v>160</v>
      </c>
      <c r="G2052" s="1">
        <v>1275</v>
      </c>
      <c r="H2052" s="1">
        <v>517</v>
      </c>
    </row>
    <row r="2053" spans="1:8">
      <c r="A2053" s="1" t="s">
        <v>278</v>
      </c>
      <c r="B2053" s="1" t="s">
        <v>205</v>
      </c>
      <c r="C2053" s="1" t="s">
        <v>279</v>
      </c>
      <c r="D2053" s="1" t="s">
        <v>10</v>
      </c>
      <c r="E2053" s="1">
        <v>2020</v>
      </c>
      <c r="F2053" s="1">
        <v>165</v>
      </c>
      <c r="G2053" s="1">
        <v>1310</v>
      </c>
      <c r="H2053" s="1">
        <v>532</v>
      </c>
    </row>
    <row r="2054" spans="1:8">
      <c r="A2054" s="1" t="s">
        <v>278</v>
      </c>
      <c r="B2054" s="1" t="s">
        <v>205</v>
      </c>
      <c r="C2054" s="1" t="s">
        <v>279</v>
      </c>
      <c r="D2054" s="1" t="s">
        <v>9</v>
      </c>
      <c r="E2054" s="1">
        <v>2020</v>
      </c>
      <c r="F2054" s="1">
        <v>169</v>
      </c>
      <c r="G2054" s="1">
        <v>1356</v>
      </c>
      <c r="H2054" s="1">
        <v>546</v>
      </c>
    </row>
    <row r="2055" spans="1:8">
      <c r="A2055" s="1" t="s">
        <v>278</v>
      </c>
      <c r="B2055" s="1" t="s">
        <v>205</v>
      </c>
      <c r="C2055" s="1" t="s">
        <v>279</v>
      </c>
      <c r="D2055" s="1" t="s">
        <v>8</v>
      </c>
      <c r="E2055" s="1">
        <v>2020</v>
      </c>
      <c r="F2055" s="1">
        <v>167</v>
      </c>
      <c r="G2055" s="1">
        <v>1341</v>
      </c>
      <c r="H2055" s="1">
        <v>540</v>
      </c>
    </row>
    <row r="2056" spans="1:8">
      <c r="A2056" s="1" t="s">
        <v>278</v>
      </c>
      <c r="B2056" s="1" t="s">
        <v>205</v>
      </c>
      <c r="C2056" s="1" t="s">
        <v>279</v>
      </c>
      <c r="D2056" s="1" t="s">
        <v>7</v>
      </c>
      <c r="E2056" s="1">
        <v>2020</v>
      </c>
      <c r="F2056" s="1">
        <v>162</v>
      </c>
      <c r="G2056" s="1">
        <v>1295</v>
      </c>
      <c r="H2056" s="1">
        <v>523</v>
      </c>
    </row>
    <row r="2057" spans="1:8">
      <c r="A2057" s="1" t="s">
        <v>278</v>
      </c>
      <c r="B2057" s="1" t="s">
        <v>205</v>
      </c>
      <c r="C2057" s="1" t="s">
        <v>279</v>
      </c>
      <c r="D2057" s="1" t="s">
        <v>6</v>
      </c>
      <c r="E2057" s="1">
        <v>2020</v>
      </c>
      <c r="F2057" s="1">
        <v>166</v>
      </c>
      <c r="G2057" s="1">
        <v>1329</v>
      </c>
      <c r="H2057" s="1">
        <v>538</v>
      </c>
    </row>
    <row r="2058" spans="1:8">
      <c r="A2058" s="1" t="s">
        <v>278</v>
      </c>
      <c r="B2058" s="1" t="s">
        <v>205</v>
      </c>
      <c r="C2058" s="1" t="s">
        <v>279</v>
      </c>
      <c r="D2058" s="1" t="s">
        <v>5</v>
      </c>
      <c r="E2058" s="1">
        <v>2020</v>
      </c>
      <c r="F2058" s="1">
        <v>143</v>
      </c>
      <c r="G2058" s="1">
        <v>1141</v>
      </c>
      <c r="H2058" s="1">
        <v>461</v>
      </c>
    </row>
    <row r="2059" spans="1:8">
      <c r="A2059" s="1" t="s">
        <v>278</v>
      </c>
      <c r="B2059" s="1" t="s">
        <v>205</v>
      </c>
      <c r="C2059" s="1" t="s">
        <v>279</v>
      </c>
      <c r="D2059" s="1" t="s">
        <v>4</v>
      </c>
      <c r="E2059" s="1">
        <v>2020</v>
      </c>
      <c r="F2059" s="1">
        <v>176</v>
      </c>
      <c r="G2059" s="1">
        <v>1416</v>
      </c>
      <c r="H2059" s="1">
        <v>570</v>
      </c>
    </row>
    <row r="2060" spans="1:8">
      <c r="A2060" s="1" t="s">
        <v>278</v>
      </c>
      <c r="B2060" s="1" t="s">
        <v>204</v>
      </c>
      <c r="C2060" s="1" t="s">
        <v>279</v>
      </c>
      <c r="D2060" s="1" t="s">
        <v>16</v>
      </c>
      <c r="E2060" s="1">
        <v>2020</v>
      </c>
      <c r="F2060" s="1">
        <v>153</v>
      </c>
      <c r="G2060" s="1">
        <v>455</v>
      </c>
      <c r="H2060" s="1">
        <v>236</v>
      </c>
    </row>
    <row r="2061" spans="1:8">
      <c r="A2061" s="1" t="s">
        <v>278</v>
      </c>
      <c r="B2061" s="1" t="s">
        <v>204</v>
      </c>
      <c r="C2061" s="1" t="s">
        <v>279</v>
      </c>
      <c r="D2061" s="1" t="s">
        <v>14</v>
      </c>
      <c r="E2061" s="1">
        <v>2020</v>
      </c>
      <c r="F2061" s="1">
        <v>184</v>
      </c>
      <c r="G2061" s="1">
        <v>545</v>
      </c>
      <c r="H2061" s="1">
        <v>284</v>
      </c>
    </row>
    <row r="2062" spans="1:8">
      <c r="A2062" s="1" t="s">
        <v>278</v>
      </c>
      <c r="B2062" s="1" t="s">
        <v>204</v>
      </c>
      <c r="C2062" s="1" t="s">
        <v>279</v>
      </c>
      <c r="D2062" s="1" t="s">
        <v>13</v>
      </c>
      <c r="E2062" s="1">
        <v>2020</v>
      </c>
      <c r="F2062" s="1">
        <v>194</v>
      </c>
      <c r="G2062" s="1">
        <v>584</v>
      </c>
      <c r="H2062" s="1">
        <v>298</v>
      </c>
    </row>
    <row r="2063" spans="1:8">
      <c r="A2063" s="1" t="s">
        <v>278</v>
      </c>
      <c r="B2063" s="1" t="s">
        <v>204</v>
      </c>
      <c r="C2063" s="1" t="s">
        <v>279</v>
      </c>
      <c r="D2063" s="1" t="s">
        <v>11</v>
      </c>
      <c r="E2063" s="1">
        <v>2020</v>
      </c>
      <c r="F2063" s="1">
        <v>185</v>
      </c>
      <c r="G2063" s="1">
        <v>558</v>
      </c>
      <c r="H2063" s="1">
        <v>285</v>
      </c>
    </row>
    <row r="2064" spans="1:8">
      <c r="A2064" s="1" t="s">
        <v>278</v>
      </c>
      <c r="B2064" s="1" t="s">
        <v>204</v>
      </c>
      <c r="C2064" s="1" t="s">
        <v>279</v>
      </c>
      <c r="D2064" s="1" t="s">
        <v>10</v>
      </c>
      <c r="E2064" s="1">
        <v>2020</v>
      </c>
      <c r="F2064" s="1">
        <v>145</v>
      </c>
      <c r="G2064" s="1">
        <v>429</v>
      </c>
      <c r="H2064" s="1">
        <v>224</v>
      </c>
    </row>
    <row r="2065" spans="1:8">
      <c r="A2065" s="1" t="s">
        <v>278</v>
      </c>
      <c r="B2065" s="1" t="s">
        <v>204</v>
      </c>
      <c r="C2065" s="1" t="s">
        <v>279</v>
      </c>
      <c r="D2065" s="1" t="s">
        <v>9</v>
      </c>
      <c r="E2065" s="1">
        <v>2020</v>
      </c>
      <c r="F2065" s="1">
        <v>224</v>
      </c>
      <c r="G2065" s="1">
        <v>612</v>
      </c>
      <c r="H2065" s="1">
        <v>345</v>
      </c>
    </row>
    <row r="2066" spans="1:8">
      <c r="A2066" s="1" t="s">
        <v>278</v>
      </c>
      <c r="B2066" s="1" t="s">
        <v>204</v>
      </c>
      <c r="C2066" s="1" t="s">
        <v>279</v>
      </c>
      <c r="D2066" s="1" t="s">
        <v>8</v>
      </c>
      <c r="E2066" s="1">
        <v>2020</v>
      </c>
      <c r="F2066" s="1">
        <v>234</v>
      </c>
      <c r="G2066" s="1">
        <v>640</v>
      </c>
      <c r="H2066" s="1">
        <v>360</v>
      </c>
    </row>
    <row r="2067" spans="1:8">
      <c r="A2067" s="1" t="s">
        <v>278</v>
      </c>
      <c r="B2067" s="1" t="s">
        <v>204</v>
      </c>
      <c r="C2067" s="1" t="s">
        <v>279</v>
      </c>
      <c r="D2067" s="1" t="s">
        <v>7</v>
      </c>
      <c r="E2067" s="1">
        <v>2020</v>
      </c>
      <c r="F2067" s="1">
        <v>214</v>
      </c>
      <c r="G2067" s="1">
        <v>587</v>
      </c>
      <c r="H2067" s="1">
        <v>330</v>
      </c>
    </row>
    <row r="2068" spans="1:8">
      <c r="A2068" s="1" t="s">
        <v>278</v>
      </c>
      <c r="B2068" s="1" t="s">
        <v>204</v>
      </c>
      <c r="C2068" s="1" t="s">
        <v>279</v>
      </c>
      <c r="D2068" s="1" t="s">
        <v>6</v>
      </c>
      <c r="E2068" s="1">
        <v>2020</v>
      </c>
      <c r="F2068" s="1">
        <v>220</v>
      </c>
      <c r="G2068" s="1">
        <v>608</v>
      </c>
      <c r="H2068" s="1">
        <v>339</v>
      </c>
    </row>
    <row r="2069" spans="1:8">
      <c r="A2069" s="1" t="s">
        <v>278</v>
      </c>
      <c r="B2069" s="1" t="s">
        <v>204</v>
      </c>
      <c r="C2069" s="1" t="s">
        <v>279</v>
      </c>
      <c r="D2069" s="1" t="s">
        <v>5</v>
      </c>
      <c r="E2069" s="1">
        <v>2020</v>
      </c>
      <c r="F2069" s="1">
        <v>188</v>
      </c>
      <c r="G2069" s="1">
        <v>521</v>
      </c>
      <c r="H2069" s="1">
        <v>290</v>
      </c>
    </row>
    <row r="2070" spans="1:8">
      <c r="A2070" s="1" t="s">
        <v>278</v>
      </c>
      <c r="B2070" s="1" t="s">
        <v>204</v>
      </c>
      <c r="C2070" s="1" t="s">
        <v>279</v>
      </c>
      <c r="D2070" s="1" t="s">
        <v>4</v>
      </c>
      <c r="E2070" s="1">
        <v>2020</v>
      </c>
      <c r="F2070" s="1">
        <v>196</v>
      </c>
      <c r="G2070" s="1">
        <v>540</v>
      </c>
      <c r="H2070" s="1">
        <v>303</v>
      </c>
    </row>
    <row r="2071" spans="1:8">
      <c r="A2071" s="1" t="s">
        <v>278</v>
      </c>
      <c r="B2071" s="1" t="s">
        <v>203</v>
      </c>
      <c r="C2071" s="1" t="s">
        <v>279</v>
      </c>
      <c r="D2071" s="1" t="s">
        <v>11</v>
      </c>
      <c r="E2071" s="1">
        <v>2020</v>
      </c>
      <c r="F2071" s="1">
        <v>330</v>
      </c>
      <c r="G2071" s="1">
        <v>918</v>
      </c>
      <c r="H2071" s="1">
        <v>399</v>
      </c>
    </row>
    <row r="2072" spans="1:8">
      <c r="A2072" s="1" t="s">
        <v>278</v>
      </c>
      <c r="B2072" s="1" t="s">
        <v>203</v>
      </c>
      <c r="C2072" s="1" t="s">
        <v>279</v>
      </c>
      <c r="D2072" s="1" t="s">
        <v>10</v>
      </c>
      <c r="E2072" s="1">
        <v>2020</v>
      </c>
      <c r="F2072" s="1">
        <v>318</v>
      </c>
      <c r="G2072" s="1">
        <v>898</v>
      </c>
      <c r="H2072" s="1">
        <v>385</v>
      </c>
    </row>
    <row r="2073" spans="1:8">
      <c r="A2073" s="1" t="s">
        <v>278</v>
      </c>
      <c r="B2073" s="1" t="s">
        <v>203</v>
      </c>
      <c r="C2073" s="1" t="s">
        <v>279</v>
      </c>
      <c r="D2073" s="1" t="s">
        <v>9</v>
      </c>
      <c r="E2073" s="1">
        <v>2020</v>
      </c>
      <c r="F2073" s="1">
        <v>279</v>
      </c>
      <c r="G2073" s="1">
        <v>773</v>
      </c>
      <c r="H2073" s="1">
        <v>338</v>
      </c>
    </row>
    <row r="2074" spans="1:8">
      <c r="A2074" s="1" t="s">
        <v>278</v>
      </c>
      <c r="B2074" s="1" t="s">
        <v>203</v>
      </c>
      <c r="C2074" s="1" t="s">
        <v>279</v>
      </c>
      <c r="D2074" s="1" t="s">
        <v>8</v>
      </c>
      <c r="E2074" s="1">
        <v>2020</v>
      </c>
      <c r="F2074" s="1">
        <v>310</v>
      </c>
      <c r="G2074" s="1">
        <v>871</v>
      </c>
      <c r="H2074" s="1">
        <v>375</v>
      </c>
    </row>
    <row r="2075" spans="1:8">
      <c r="A2075" s="1" t="s">
        <v>278</v>
      </c>
      <c r="B2075" s="1" t="s">
        <v>203</v>
      </c>
      <c r="C2075" s="1" t="s">
        <v>279</v>
      </c>
      <c r="D2075" s="1" t="s">
        <v>7</v>
      </c>
      <c r="E2075" s="1">
        <v>2020</v>
      </c>
      <c r="F2075" s="1">
        <v>320</v>
      </c>
      <c r="G2075" s="1">
        <v>898</v>
      </c>
      <c r="H2075" s="1">
        <v>388</v>
      </c>
    </row>
    <row r="2076" spans="1:8">
      <c r="A2076" s="1" t="s">
        <v>278</v>
      </c>
      <c r="B2076" s="1" t="s">
        <v>203</v>
      </c>
      <c r="C2076" s="1" t="s">
        <v>279</v>
      </c>
      <c r="D2076" s="1" t="s">
        <v>6</v>
      </c>
      <c r="E2076" s="1">
        <v>2020</v>
      </c>
      <c r="F2076" s="1">
        <v>312</v>
      </c>
      <c r="G2076" s="1">
        <v>874</v>
      </c>
      <c r="H2076" s="1">
        <v>378</v>
      </c>
    </row>
    <row r="2077" spans="1:8">
      <c r="A2077" s="1" t="s">
        <v>278</v>
      </c>
      <c r="B2077" s="1" t="s">
        <v>203</v>
      </c>
      <c r="C2077" s="1" t="s">
        <v>279</v>
      </c>
      <c r="D2077" s="1" t="s">
        <v>5</v>
      </c>
      <c r="E2077" s="1">
        <v>2020</v>
      </c>
      <c r="F2077" s="1">
        <v>329</v>
      </c>
      <c r="G2077" s="1">
        <v>926</v>
      </c>
      <c r="H2077" s="1">
        <v>399</v>
      </c>
    </row>
    <row r="2078" spans="1:8">
      <c r="A2078" s="1" t="s">
        <v>278</v>
      </c>
      <c r="B2078" s="1" t="s">
        <v>203</v>
      </c>
      <c r="C2078" s="1" t="s">
        <v>279</v>
      </c>
      <c r="D2078" s="1" t="s">
        <v>4</v>
      </c>
      <c r="E2078" s="1">
        <v>2020</v>
      </c>
      <c r="F2078" s="1">
        <v>289</v>
      </c>
      <c r="G2078" s="1">
        <v>814</v>
      </c>
      <c r="H2078" s="1">
        <v>350</v>
      </c>
    </row>
    <row r="2079" spans="1:8">
      <c r="A2079" s="1" t="s">
        <v>278</v>
      </c>
      <c r="B2079" s="1" t="s">
        <v>207</v>
      </c>
      <c r="C2079" s="1" t="s">
        <v>212</v>
      </c>
      <c r="D2079" s="1" t="s">
        <v>18</v>
      </c>
      <c r="E2079" s="1">
        <v>2020</v>
      </c>
      <c r="F2079" s="1">
        <v>625</v>
      </c>
      <c r="G2079" s="1">
        <v>373</v>
      </c>
      <c r="H2079" s="1">
        <v>364</v>
      </c>
    </row>
    <row r="2080" spans="1:8">
      <c r="A2080" s="1" t="s">
        <v>278</v>
      </c>
      <c r="B2080" s="1" t="s">
        <v>207</v>
      </c>
      <c r="C2080" s="1" t="s">
        <v>212</v>
      </c>
      <c r="D2080" s="1" t="s">
        <v>16</v>
      </c>
      <c r="E2080" s="1">
        <v>2020</v>
      </c>
      <c r="F2080" s="1">
        <v>763</v>
      </c>
      <c r="G2080" s="1">
        <v>455</v>
      </c>
      <c r="H2080" s="1">
        <v>444</v>
      </c>
    </row>
    <row r="2081" spans="1:8">
      <c r="A2081" s="1" t="s">
        <v>278</v>
      </c>
      <c r="B2081" s="1" t="s">
        <v>207</v>
      </c>
      <c r="C2081" s="1" t="s">
        <v>212</v>
      </c>
      <c r="D2081" s="1" t="s">
        <v>14</v>
      </c>
      <c r="E2081" s="1">
        <v>2020</v>
      </c>
      <c r="F2081" s="1">
        <v>649</v>
      </c>
      <c r="G2081" s="1">
        <v>386</v>
      </c>
      <c r="H2081" s="1">
        <v>378</v>
      </c>
    </row>
    <row r="2082" spans="1:8">
      <c r="A2082" s="1" t="s">
        <v>278</v>
      </c>
      <c r="B2082" s="1" t="s">
        <v>207</v>
      </c>
      <c r="C2082" s="1" t="s">
        <v>212</v>
      </c>
      <c r="D2082" s="1" t="s">
        <v>13</v>
      </c>
      <c r="E2082" s="1">
        <v>2020</v>
      </c>
      <c r="F2082" s="1">
        <v>588</v>
      </c>
      <c r="G2082" s="1">
        <v>349</v>
      </c>
      <c r="H2082" s="1">
        <v>342</v>
      </c>
    </row>
    <row r="2083" spans="1:8">
      <c r="A2083" s="1" t="s">
        <v>278</v>
      </c>
      <c r="B2083" s="1" t="s">
        <v>207</v>
      </c>
      <c r="C2083" s="1" t="s">
        <v>212</v>
      </c>
      <c r="D2083" s="1" t="s">
        <v>11</v>
      </c>
      <c r="E2083" s="1">
        <v>2020</v>
      </c>
      <c r="F2083" s="1">
        <v>530</v>
      </c>
      <c r="G2083" s="1">
        <v>320</v>
      </c>
      <c r="H2083" s="1">
        <v>308</v>
      </c>
    </row>
    <row r="2084" spans="1:8">
      <c r="A2084" s="1" t="s">
        <v>278</v>
      </c>
      <c r="B2084" s="1" t="s">
        <v>207</v>
      </c>
      <c r="C2084" s="1" t="s">
        <v>212</v>
      </c>
      <c r="D2084" s="1" t="s">
        <v>10</v>
      </c>
      <c r="E2084" s="1">
        <v>2020</v>
      </c>
      <c r="F2084" s="1">
        <v>518</v>
      </c>
      <c r="G2084" s="1">
        <v>308</v>
      </c>
      <c r="H2084" s="1">
        <v>301</v>
      </c>
    </row>
    <row r="2085" spans="1:8">
      <c r="A2085" s="1" t="s">
        <v>278</v>
      </c>
      <c r="B2085" s="1" t="s">
        <v>207</v>
      </c>
      <c r="C2085" s="1" t="s">
        <v>212</v>
      </c>
      <c r="D2085" s="1" t="s">
        <v>9</v>
      </c>
      <c r="E2085" s="1">
        <v>2020</v>
      </c>
      <c r="F2085" s="1">
        <v>502</v>
      </c>
      <c r="G2085" s="1">
        <v>300</v>
      </c>
      <c r="H2085" s="1">
        <v>292</v>
      </c>
    </row>
    <row r="2086" spans="1:8">
      <c r="A2086" s="1" t="s">
        <v>278</v>
      </c>
      <c r="B2086" s="1" t="s">
        <v>207</v>
      </c>
      <c r="C2086" s="1" t="s">
        <v>212</v>
      </c>
      <c r="D2086" s="1" t="s">
        <v>8</v>
      </c>
      <c r="E2086" s="1">
        <v>2020</v>
      </c>
      <c r="F2086" s="1">
        <v>520</v>
      </c>
      <c r="G2086" s="1">
        <v>312</v>
      </c>
      <c r="H2086" s="1">
        <v>302</v>
      </c>
    </row>
    <row r="2087" spans="1:8">
      <c r="A2087" s="1" t="s">
        <v>278</v>
      </c>
      <c r="B2087" s="1" t="s">
        <v>207</v>
      </c>
      <c r="C2087" s="1" t="s">
        <v>212</v>
      </c>
      <c r="D2087" s="1" t="s">
        <v>7</v>
      </c>
      <c r="E2087" s="1">
        <v>2020</v>
      </c>
      <c r="F2087" s="1">
        <v>544</v>
      </c>
      <c r="G2087" s="1">
        <v>326</v>
      </c>
      <c r="H2087" s="1">
        <v>316</v>
      </c>
    </row>
    <row r="2088" spans="1:8">
      <c r="A2088" s="1" t="s">
        <v>278</v>
      </c>
      <c r="B2088" s="1" t="s">
        <v>207</v>
      </c>
      <c r="C2088" s="1" t="s">
        <v>212</v>
      </c>
      <c r="D2088" s="1" t="s">
        <v>6</v>
      </c>
      <c r="E2088" s="1">
        <v>2020</v>
      </c>
      <c r="F2088" s="1">
        <v>410</v>
      </c>
      <c r="G2088" s="1">
        <v>247</v>
      </c>
      <c r="H2088" s="1">
        <v>239</v>
      </c>
    </row>
    <row r="2089" spans="1:8">
      <c r="A2089" s="1" t="s">
        <v>278</v>
      </c>
      <c r="B2089" s="1" t="s">
        <v>207</v>
      </c>
      <c r="C2089" s="1" t="s">
        <v>212</v>
      </c>
      <c r="D2089" s="1" t="s">
        <v>5</v>
      </c>
      <c r="E2089" s="1">
        <v>2020</v>
      </c>
      <c r="F2089" s="1">
        <v>432</v>
      </c>
      <c r="G2089" s="1">
        <v>257</v>
      </c>
      <c r="H2089" s="1">
        <v>251</v>
      </c>
    </row>
    <row r="2090" spans="1:8">
      <c r="A2090" s="1" t="s">
        <v>278</v>
      </c>
      <c r="B2090" s="1" t="s">
        <v>207</v>
      </c>
      <c r="C2090" s="1" t="s">
        <v>212</v>
      </c>
      <c r="D2090" s="1" t="s">
        <v>4</v>
      </c>
      <c r="E2090" s="1">
        <v>2020</v>
      </c>
      <c r="F2090" s="1">
        <v>408</v>
      </c>
      <c r="G2090" s="1">
        <v>244</v>
      </c>
      <c r="H2090" s="1">
        <v>237</v>
      </c>
    </row>
    <row r="2091" spans="1:8">
      <c r="A2091" s="1" t="s">
        <v>278</v>
      </c>
      <c r="B2091" s="1" t="s">
        <v>206</v>
      </c>
      <c r="C2091" s="1" t="s">
        <v>212</v>
      </c>
      <c r="D2091" s="1" t="s">
        <v>18</v>
      </c>
      <c r="E2091" s="1">
        <v>2020</v>
      </c>
      <c r="F2091" s="1">
        <v>539</v>
      </c>
      <c r="G2091" s="1">
        <v>374</v>
      </c>
      <c r="H2091" s="1">
        <v>325</v>
      </c>
    </row>
    <row r="2092" spans="1:8">
      <c r="A2092" s="1" t="s">
        <v>278</v>
      </c>
      <c r="B2092" s="1" t="s">
        <v>206</v>
      </c>
      <c r="C2092" s="1" t="s">
        <v>212</v>
      </c>
      <c r="D2092" s="1" t="s">
        <v>16</v>
      </c>
      <c r="E2092" s="1">
        <v>2020</v>
      </c>
      <c r="F2092" s="1">
        <v>521</v>
      </c>
      <c r="G2092" s="1">
        <v>367</v>
      </c>
      <c r="H2092" s="1">
        <v>314</v>
      </c>
    </row>
    <row r="2093" spans="1:8">
      <c r="A2093" s="1" t="s">
        <v>278</v>
      </c>
      <c r="B2093" s="1" t="s">
        <v>206</v>
      </c>
      <c r="C2093" s="1" t="s">
        <v>212</v>
      </c>
      <c r="D2093" s="1" t="s">
        <v>14</v>
      </c>
      <c r="E2093" s="1">
        <v>2020</v>
      </c>
      <c r="F2093" s="1">
        <v>519</v>
      </c>
      <c r="G2093" s="1">
        <v>361</v>
      </c>
      <c r="H2093" s="1">
        <v>312</v>
      </c>
    </row>
    <row r="2094" spans="1:8">
      <c r="A2094" s="1" t="s">
        <v>278</v>
      </c>
      <c r="B2094" s="1" t="s">
        <v>206</v>
      </c>
      <c r="C2094" s="1" t="s">
        <v>212</v>
      </c>
      <c r="D2094" s="1" t="s">
        <v>13</v>
      </c>
      <c r="E2094" s="1">
        <v>2020</v>
      </c>
      <c r="F2094" s="1">
        <v>461</v>
      </c>
      <c r="G2094" s="1">
        <v>325</v>
      </c>
      <c r="H2094" s="1">
        <v>278</v>
      </c>
    </row>
    <row r="2095" spans="1:8">
      <c r="A2095" s="1" t="s">
        <v>278</v>
      </c>
      <c r="B2095" s="1" t="s">
        <v>206</v>
      </c>
      <c r="C2095" s="1" t="s">
        <v>212</v>
      </c>
      <c r="D2095" s="1" t="s">
        <v>11</v>
      </c>
      <c r="E2095" s="1">
        <v>2020</v>
      </c>
      <c r="F2095" s="1">
        <v>533</v>
      </c>
      <c r="G2095" s="1">
        <v>372</v>
      </c>
      <c r="H2095" s="1">
        <v>321</v>
      </c>
    </row>
    <row r="2096" spans="1:8">
      <c r="A2096" s="1" t="s">
        <v>278</v>
      </c>
      <c r="B2096" s="1" t="s">
        <v>206</v>
      </c>
      <c r="C2096" s="1" t="s">
        <v>212</v>
      </c>
      <c r="D2096" s="1" t="s">
        <v>10</v>
      </c>
      <c r="E2096" s="1">
        <v>2020</v>
      </c>
      <c r="F2096" s="1">
        <v>452</v>
      </c>
      <c r="G2096" s="1">
        <v>316</v>
      </c>
      <c r="H2096" s="1">
        <v>272</v>
      </c>
    </row>
    <row r="2097" spans="1:8">
      <c r="A2097" s="1" t="s">
        <v>278</v>
      </c>
      <c r="B2097" s="1" t="s">
        <v>206</v>
      </c>
      <c r="C2097" s="1" t="s">
        <v>212</v>
      </c>
      <c r="D2097" s="1" t="s">
        <v>9</v>
      </c>
      <c r="E2097" s="1">
        <v>2020</v>
      </c>
      <c r="F2097" s="1">
        <v>498</v>
      </c>
      <c r="G2097" s="1">
        <v>348</v>
      </c>
      <c r="H2097" s="1">
        <v>299</v>
      </c>
    </row>
    <row r="2098" spans="1:8">
      <c r="A2098" s="1" t="s">
        <v>278</v>
      </c>
      <c r="B2098" s="1" t="s">
        <v>206</v>
      </c>
      <c r="C2098" s="1" t="s">
        <v>212</v>
      </c>
      <c r="D2098" s="1" t="s">
        <v>8</v>
      </c>
      <c r="E2098" s="1">
        <v>2020</v>
      </c>
      <c r="F2098" s="1">
        <v>444</v>
      </c>
      <c r="G2098" s="1">
        <v>313</v>
      </c>
      <c r="H2098" s="1">
        <v>267</v>
      </c>
    </row>
    <row r="2099" spans="1:8">
      <c r="A2099" s="1" t="s">
        <v>278</v>
      </c>
      <c r="B2099" s="1" t="s">
        <v>206</v>
      </c>
      <c r="C2099" s="1" t="s">
        <v>212</v>
      </c>
      <c r="D2099" s="1" t="s">
        <v>7</v>
      </c>
      <c r="E2099" s="1">
        <v>2020</v>
      </c>
      <c r="F2099" s="1">
        <v>561</v>
      </c>
      <c r="G2099" s="1">
        <v>394</v>
      </c>
      <c r="H2099" s="1">
        <v>337</v>
      </c>
    </row>
    <row r="2100" spans="1:8">
      <c r="A2100" s="1" t="s">
        <v>278</v>
      </c>
      <c r="B2100" s="1" t="s">
        <v>206</v>
      </c>
      <c r="C2100" s="1" t="s">
        <v>212</v>
      </c>
      <c r="D2100" s="1" t="s">
        <v>6</v>
      </c>
      <c r="E2100" s="1">
        <v>2020</v>
      </c>
      <c r="F2100" s="1">
        <v>580</v>
      </c>
      <c r="G2100" s="1">
        <v>406</v>
      </c>
      <c r="H2100" s="1">
        <v>349</v>
      </c>
    </row>
    <row r="2101" spans="1:8">
      <c r="A2101" s="1" t="s">
        <v>278</v>
      </c>
      <c r="B2101" s="1" t="s">
        <v>206</v>
      </c>
      <c r="C2101" s="1" t="s">
        <v>212</v>
      </c>
      <c r="D2101" s="1" t="s">
        <v>5</v>
      </c>
      <c r="E2101" s="1">
        <v>2020</v>
      </c>
      <c r="F2101" s="1">
        <v>504</v>
      </c>
      <c r="G2101" s="1">
        <v>356</v>
      </c>
      <c r="H2101" s="1">
        <v>303</v>
      </c>
    </row>
    <row r="2102" spans="1:8">
      <c r="A2102" s="1" t="s">
        <v>278</v>
      </c>
      <c r="B2102" s="1" t="s">
        <v>206</v>
      </c>
      <c r="C2102" s="1" t="s">
        <v>212</v>
      </c>
      <c r="D2102" s="1" t="s">
        <v>4</v>
      </c>
      <c r="E2102" s="1">
        <v>2020</v>
      </c>
      <c r="F2102" s="1">
        <v>515</v>
      </c>
      <c r="G2102" s="1">
        <v>358</v>
      </c>
      <c r="H2102" s="1">
        <v>310</v>
      </c>
    </row>
    <row r="2103" spans="1:8">
      <c r="A2103" s="1" t="s">
        <v>278</v>
      </c>
      <c r="B2103" s="1" t="s">
        <v>205</v>
      </c>
      <c r="C2103" s="1" t="s">
        <v>212</v>
      </c>
      <c r="D2103" s="1" t="s">
        <v>18</v>
      </c>
      <c r="E2103" s="1">
        <v>2020</v>
      </c>
      <c r="F2103" s="1">
        <v>154</v>
      </c>
      <c r="G2103" s="1">
        <v>1386</v>
      </c>
      <c r="H2103" s="1">
        <v>498</v>
      </c>
    </row>
    <row r="2104" spans="1:8">
      <c r="A2104" s="1" t="s">
        <v>278</v>
      </c>
      <c r="B2104" s="1" t="s">
        <v>205</v>
      </c>
      <c r="C2104" s="1" t="s">
        <v>212</v>
      </c>
      <c r="D2104" s="1" t="s">
        <v>16</v>
      </c>
      <c r="E2104" s="1">
        <v>2020</v>
      </c>
      <c r="F2104" s="1">
        <v>194</v>
      </c>
      <c r="G2104" s="1">
        <v>1763</v>
      </c>
      <c r="H2104" s="1">
        <v>627</v>
      </c>
    </row>
    <row r="2105" spans="1:8">
      <c r="A2105" s="1" t="s">
        <v>278</v>
      </c>
      <c r="B2105" s="1" t="s">
        <v>205</v>
      </c>
      <c r="C2105" s="1" t="s">
        <v>212</v>
      </c>
      <c r="D2105" s="1" t="s">
        <v>14</v>
      </c>
      <c r="E2105" s="1">
        <v>2020</v>
      </c>
      <c r="F2105" s="1">
        <v>215</v>
      </c>
      <c r="G2105" s="1">
        <v>1920</v>
      </c>
      <c r="H2105" s="1">
        <v>693</v>
      </c>
    </row>
    <row r="2106" spans="1:8">
      <c r="A2106" s="1" t="s">
        <v>278</v>
      </c>
      <c r="B2106" s="1" t="s">
        <v>205</v>
      </c>
      <c r="C2106" s="1" t="s">
        <v>212</v>
      </c>
      <c r="D2106" s="1" t="s">
        <v>13</v>
      </c>
      <c r="E2106" s="1">
        <v>2020</v>
      </c>
      <c r="F2106" s="1">
        <v>215</v>
      </c>
      <c r="G2106" s="1">
        <v>1713</v>
      </c>
      <c r="H2106" s="1">
        <v>693</v>
      </c>
    </row>
    <row r="2107" spans="1:8">
      <c r="A2107" s="1" t="s">
        <v>278</v>
      </c>
      <c r="B2107" s="1" t="s">
        <v>205</v>
      </c>
      <c r="C2107" s="1" t="s">
        <v>212</v>
      </c>
      <c r="D2107" s="1" t="s">
        <v>11</v>
      </c>
      <c r="E2107" s="1">
        <v>2020</v>
      </c>
      <c r="F2107" s="1">
        <v>226</v>
      </c>
      <c r="G2107" s="1">
        <v>1794</v>
      </c>
      <c r="H2107" s="1">
        <v>731</v>
      </c>
    </row>
    <row r="2108" spans="1:8">
      <c r="A2108" s="1" t="s">
        <v>278</v>
      </c>
      <c r="B2108" s="1" t="s">
        <v>205</v>
      </c>
      <c r="C2108" s="1" t="s">
        <v>212</v>
      </c>
      <c r="D2108" s="1" t="s">
        <v>10</v>
      </c>
      <c r="E2108" s="1">
        <v>2020</v>
      </c>
      <c r="F2108" s="1">
        <v>277</v>
      </c>
      <c r="G2108" s="1">
        <v>2218</v>
      </c>
      <c r="H2108" s="1">
        <v>895</v>
      </c>
    </row>
    <row r="2109" spans="1:8">
      <c r="A2109" s="1" t="s">
        <v>278</v>
      </c>
      <c r="B2109" s="1" t="s">
        <v>205</v>
      </c>
      <c r="C2109" s="1" t="s">
        <v>212</v>
      </c>
      <c r="D2109" s="1" t="s">
        <v>9</v>
      </c>
      <c r="E2109" s="1">
        <v>2020</v>
      </c>
      <c r="F2109" s="1">
        <v>264</v>
      </c>
      <c r="G2109" s="1">
        <v>2120</v>
      </c>
      <c r="H2109" s="1">
        <v>852</v>
      </c>
    </row>
    <row r="2110" spans="1:8">
      <c r="A2110" s="1" t="s">
        <v>278</v>
      </c>
      <c r="B2110" s="1" t="s">
        <v>205</v>
      </c>
      <c r="C2110" s="1" t="s">
        <v>212</v>
      </c>
      <c r="D2110" s="1" t="s">
        <v>8</v>
      </c>
      <c r="E2110" s="1">
        <v>2020</v>
      </c>
      <c r="F2110" s="1">
        <v>262</v>
      </c>
      <c r="G2110" s="1">
        <v>2089</v>
      </c>
      <c r="H2110" s="1">
        <v>846</v>
      </c>
    </row>
    <row r="2111" spans="1:8">
      <c r="A2111" s="1" t="s">
        <v>278</v>
      </c>
      <c r="B2111" s="1" t="s">
        <v>205</v>
      </c>
      <c r="C2111" s="1" t="s">
        <v>212</v>
      </c>
      <c r="D2111" s="1" t="s">
        <v>7</v>
      </c>
      <c r="E2111" s="1">
        <v>2020</v>
      </c>
      <c r="F2111" s="1">
        <v>264</v>
      </c>
      <c r="G2111" s="1">
        <v>2118</v>
      </c>
      <c r="H2111" s="1">
        <v>851</v>
      </c>
    </row>
    <row r="2112" spans="1:8">
      <c r="A2112" s="1" t="s">
        <v>278</v>
      </c>
      <c r="B2112" s="1" t="s">
        <v>205</v>
      </c>
      <c r="C2112" s="1" t="s">
        <v>212</v>
      </c>
      <c r="D2112" s="1" t="s">
        <v>6</v>
      </c>
      <c r="E2112" s="1">
        <v>2020</v>
      </c>
      <c r="F2112" s="1">
        <v>251</v>
      </c>
      <c r="G2112" s="1">
        <v>2003</v>
      </c>
      <c r="H2112" s="1">
        <v>811</v>
      </c>
    </row>
    <row r="2113" spans="1:8">
      <c r="A2113" s="1" t="s">
        <v>278</v>
      </c>
      <c r="B2113" s="1" t="s">
        <v>205</v>
      </c>
      <c r="C2113" s="1" t="s">
        <v>212</v>
      </c>
      <c r="D2113" s="1" t="s">
        <v>5</v>
      </c>
      <c r="E2113" s="1">
        <v>2020</v>
      </c>
      <c r="F2113" s="1">
        <v>228</v>
      </c>
      <c r="G2113" s="1">
        <v>1821</v>
      </c>
      <c r="H2113" s="1">
        <v>736</v>
      </c>
    </row>
    <row r="2114" spans="1:8">
      <c r="A2114" s="1" t="s">
        <v>278</v>
      </c>
      <c r="B2114" s="1" t="s">
        <v>205</v>
      </c>
      <c r="C2114" s="1" t="s">
        <v>212</v>
      </c>
      <c r="D2114" s="1" t="s">
        <v>4</v>
      </c>
      <c r="E2114" s="1">
        <v>2020</v>
      </c>
      <c r="F2114" s="1">
        <v>272</v>
      </c>
      <c r="G2114" s="1">
        <v>2158</v>
      </c>
      <c r="H2114" s="1">
        <v>880</v>
      </c>
    </row>
    <row r="2115" spans="1:8">
      <c r="A2115" s="1" t="s">
        <v>278</v>
      </c>
      <c r="B2115" s="1" t="s">
        <v>204</v>
      </c>
      <c r="C2115" s="1" t="s">
        <v>212</v>
      </c>
      <c r="D2115" s="1" t="s">
        <v>16</v>
      </c>
      <c r="E2115" s="1">
        <v>2020</v>
      </c>
      <c r="F2115" s="1">
        <v>232</v>
      </c>
      <c r="G2115" s="1">
        <v>700</v>
      </c>
      <c r="H2115" s="1">
        <v>358</v>
      </c>
    </row>
    <row r="2116" spans="1:8">
      <c r="A2116" s="1" t="s">
        <v>278</v>
      </c>
      <c r="B2116" s="1" t="s">
        <v>204</v>
      </c>
      <c r="C2116" s="1" t="s">
        <v>212</v>
      </c>
      <c r="D2116" s="1" t="s">
        <v>14</v>
      </c>
      <c r="E2116" s="1">
        <v>2020</v>
      </c>
      <c r="F2116" s="1">
        <v>248</v>
      </c>
      <c r="G2116" s="1">
        <v>747</v>
      </c>
      <c r="H2116" s="1">
        <v>382</v>
      </c>
    </row>
    <row r="2117" spans="1:8">
      <c r="A2117" s="1" t="s">
        <v>278</v>
      </c>
      <c r="B2117" s="1" t="s">
        <v>204</v>
      </c>
      <c r="C2117" s="1" t="s">
        <v>212</v>
      </c>
      <c r="D2117" s="1" t="s">
        <v>13</v>
      </c>
      <c r="E2117" s="1">
        <v>2020</v>
      </c>
      <c r="F2117" s="1">
        <v>325</v>
      </c>
      <c r="G2117" s="1">
        <v>970</v>
      </c>
      <c r="H2117" s="1">
        <v>501</v>
      </c>
    </row>
    <row r="2118" spans="1:8">
      <c r="A2118" s="1" t="s">
        <v>278</v>
      </c>
      <c r="B2118" s="1" t="s">
        <v>204</v>
      </c>
      <c r="C2118" s="1" t="s">
        <v>212</v>
      </c>
      <c r="D2118" s="1" t="s">
        <v>11</v>
      </c>
      <c r="E2118" s="1">
        <v>2020</v>
      </c>
      <c r="F2118" s="1">
        <v>246</v>
      </c>
      <c r="G2118" s="1">
        <v>738</v>
      </c>
      <c r="H2118" s="1">
        <v>379</v>
      </c>
    </row>
    <row r="2119" spans="1:8">
      <c r="A2119" s="1" t="s">
        <v>278</v>
      </c>
      <c r="B2119" s="1" t="s">
        <v>204</v>
      </c>
      <c r="C2119" s="1" t="s">
        <v>212</v>
      </c>
      <c r="D2119" s="1" t="s">
        <v>10</v>
      </c>
      <c r="E2119" s="1">
        <v>2020</v>
      </c>
      <c r="F2119" s="1">
        <v>226</v>
      </c>
      <c r="G2119" s="1">
        <v>672</v>
      </c>
      <c r="H2119" s="1">
        <v>348</v>
      </c>
    </row>
    <row r="2120" spans="1:8">
      <c r="A2120" s="1" t="s">
        <v>278</v>
      </c>
      <c r="B2120" s="1" t="s">
        <v>204</v>
      </c>
      <c r="C2120" s="1" t="s">
        <v>212</v>
      </c>
      <c r="D2120" s="1" t="s">
        <v>9</v>
      </c>
      <c r="E2120" s="1">
        <v>2020</v>
      </c>
      <c r="F2120" s="1">
        <v>382</v>
      </c>
      <c r="G2120" s="1">
        <v>1060</v>
      </c>
      <c r="H2120" s="1">
        <v>589</v>
      </c>
    </row>
    <row r="2121" spans="1:8">
      <c r="A2121" s="1" t="s">
        <v>278</v>
      </c>
      <c r="B2121" s="1" t="s">
        <v>204</v>
      </c>
      <c r="C2121" s="1" t="s">
        <v>212</v>
      </c>
      <c r="D2121" s="1" t="s">
        <v>8</v>
      </c>
      <c r="E2121" s="1">
        <v>2020</v>
      </c>
      <c r="F2121" s="1">
        <v>369</v>
      </c>
      <c r="G2121" s="1">
        <v>1013</v>
      </c>
      <c r="H2121" s="1">
        <v>569</v>
      </c>
    </row>
    <row r="2122" spans="1:8">
      <c r="A2122" s="1" t="s">
        <v>278</v>
      </c>
      <c r="B2122" s="1" t="s">
        <v>204</v>
      </c>
      <c r="C2122" s="1" t="s">
        <v>212</v>
      </c>
      <c r="D2122" s="1" t="s">
        <v>7</v>
      </c>
      <c r="E2122" s="1">
        <v>2020</v>
      </c>
      <c r="F2122" s="1">
        <v>342</v>
      </c>
      <c r="G2122" s="1">
        <v>939</v>
      </c>
      <c r="H2122" s="1">
        <v>528</v>
      </c>
    </row>
    <row r="2123" spans="1:8">
      <c r="A2123" s="1" t="s">
        <v>278</v>
      </c>
      <c r="B2123" s="1" t="s">
        <v>204</v>
      </c>
      <c r="C2123" s="1" t="s">
        <v>212</v>
      </c>
      <c r="D2123" s="1" t="s">
        <v>6</v>
      </c>
      <c r="E2123" s="1">
        <v>2020</v>
      </c>
      <c r="F2123" s="1">
        <v>386</v>
      </c>
      <c r="G2123" s="1">
        <v>1054</v>
      </c>
      <c r="H2123" s="1">
        <v>595</v>
      </c>
    </row>
    <row r="2124" spans="1:8">
      <c r="A2124" s="1" t="s">
        <v>278</v>
      </c>
      <c r="B2124" s="1" t="s">
        <v>204</v>
      </c>
      <c r="C2124" s="1" t="s">
        <v>212</v>
      </c>
      <c r="D2124" s="1" t="s">
        <v>5</v>
      </c>
      <c r="E2124" s="1">
        <v>2020</v>
      </c>
      <c r="F2124" s="1">
        <v>272</v>
      </c>
      <c r="G2124" s="1">
        <v>752</v>
      </c>
      <c r="H2124" s="1">
        <v>419</v>
      </c>
    </row>
    <row r="2125" spans="1:8">
      <c r="A2125" s="1" t="s">
        <v>278</v>
      </c>
      <c r="B2125" s="1" t="s">
        <v>204</v>
      </c>
      <c r="C2125" s="1" t="s">
        <v>212</v>
      </c>
      <c r="D2125" s="1" t="s">
        <v>4</v>
      </c>
      <c r="E2125" s="1">
        <v>2020</v>
      </c>
      <c r="F2125" s="1">
        <v>261</v>
      </c>
      <c r="G2125" s="1">
        <v>725</v>
      </c>
      <c r="H2125" s="1">
        <v>403</v>
      </c>
    </row>
    <row r="2126" spans="1:8">
      <c r="A2126" s="1" t="s">
        <v>278</v>
      </c>
      <c r="B2126" s="1" t="s">
        <v>203</v>
      </c>
      <c r="C2126" s="1" t="s">
        <v>212</v>
      </c>
      <c r="D2126" s="1" t="s">
        <v>11</v>
      </c>
      <c r="E2126" s="1">
        <v>2020</v>
      </c>
      <c r="F2126" s="1">
        <v>468</v>
      </c>
      <c r="G2126" s="1">
        <v>1302</v>
      </c>
      <c r="H2126" s="1">
        <v>567</v>
      </c>
    </row>
    <row r="2127" spans="1:8">
      <c r="A2127" s="1" t="s">
        <v>278</v>
      </c>
      <c r="B2127" s="1" t="s">
        <v>203</v>
      </c>
      <c r="C2127" s="1" t="s">
        <v>212</v>
      </c>
      <c r="D2127" s="1" t="s">
        <v>10</v>
      </c>
      <c r="E2127" s="1">
        <v>2020</v>
      </c>
      <c r="F2127" s="1">
        <v>477</v>
      </c>
      <c r="G2127" s="1">
        <v>1327</v>
      </c>
      <c r="H2127" s="1">
        <v>578</v>
      </c>
    </row>
    <row r="2128" spans="1:8">
      <c r="A2128" s="1" t="s">
        <v>278</v>
      </c>
      <c r="B2128" s="1" t="s">
        <v>203</v>
      </c>
      <c r="C2128" s="1" t="s">
        <v>212</v>
      </c>
      <c r="D2128" s="1" t="s">
        <v>9</v>
      </c>
      <c r="E2128" s="1">
        <v>2020</v>
      </c>
      <c r="F2128" s="1">
        <v>417</v>
      </c>
      <c r="G2128" s="1">
        <v>1172</v>
      </c>
      <c r="H2128" s="1">
        <v>506</v>
      </c>
    </row>
    <row r="2129" spans="1:8">
      <c r="A2129" s="1" t="s">
        <v>278</v>
      </c>
      <c r="B2129" s="1" t="s">
        <v>203</v>
      </c>
      <c r="C2129" s="1" t="s">
        <v>212</v>
      </c>
      <c r="D2129" s="1" t="s">
        <v>8</v>
      </c>
      <c r="E2129" s="1">
        <v>2020</v>
      </c>
      <c r="F2129" s="1">
        <v>450</v>
      </c>
      <c r="G2129" s="1">
        <v>1254</v>
      </c>
      <c r="H2129" s="1">
        <v>546</v>
      </c>
    </row>
    <row r="2130" spans="1:8">
      <c r="A2130" s="1" t="s">
        <v>278</v>
      </c>
      <c r="B2130" s="1" t="s">
        <v>203</v>
      </c>
      <c r="C2130" s="1" t="s">
        <v>212</v>
      </c>
      <c r="D2130" s="1" t="s">
        <v>7</v>
      </c>
      <c r="E2130" s="1">
        <v>2020</v>
      </c>
      <c r="F2130" s="1">
        <v>445</v>
      </c>
      <c r="G2130" s="1">
        <v>1255</v>
      </c>
      <c r="H2130" s="1">
        <v>540</v>
      </c>
    </row>
    <row r="2131" spans="1:8">
      <c r="A2131" s="1" t="s">
        <v>278</v>
      </c>
      <c r="B2131" s="1" t="s">
        <v>203</v>
      </c>
      <c r="C2131" s="1" t="s">
        <v>212</v>
      </c>
      <c r="D2131" s="1" t="s">
        <v>6</v>
      </c>
      <c r="E2131" s="1">
        <v>2020</v>
      </c>
      <c r="F2131" s="1">
        <v>438</v>
      </c>
      <c r="G2131" s="1">
        <v>1221</v>
      </c>
      <c r="H2131" s="1">
        <v>531</v>
      </c>
    </row>
    <row r="2132" spans="1:8">
      <c r="A2132" s="1" t="s">
        <v>278</v>
      </c>
      <c r="B2132" s="1" t="s">
        <v>203</v>
      </c>
      <c r="C2132" s="1" t="s">
        <v>212</v>
      </c>
      <c r="D2132" s="1" t="s">
        <v>5</v>
      </c>
      <c r="E2132" s="1">
        <v>2020</v>
      </c>
      <c r="F2132" s="1">
        <v>439</v>
      </c>
      <c r="G2132" s="1">
        <v>1224</v>
      </c>
      <c r="H2132" s="1">
        <v>531</v>
      </c>
    </row>
    <row r="2133" spans="1:8">
      <c r="A2133" s="1" t="s">
        <v>278</v>
      </c>
      <c r="B2133" s="1" t="s">
        <v>203</v>
      </c>
      <c r="C2133" s="1" t="s">
        <v>212</v>
      </c>
      <c r="D2133" s="1" t="s">
        <v>4</v>
      </c>
      <c r="E2133" s="1">
        <v>2020</v>
      </c>
      <c r="F2133" s="1">
        <v>492</v>
      </c>
      <c r="G2133" s="1">
        <v>1375</v>
      </c>
      <c r="H2133" s="1">
        <v>596</v>
      </c>
    </row>
    <row r="2134" spans="1:8">
      <c r="A2134" s="1" t="s">
        <v>278</v>
      </c>
      <c r="B2134" s="1" t="s">
        <v>207</v>
      </c>
      <c r="C2134" s="1" t="s">
        <v>211</v>
      </c>
      <c r="D2134" s="1" t="s">
        <v>18</v>
      </c>
      <c r="E2134" s="1">
        <v>2020</v>
      </c>
      <c r="F2134" s="1">
        <v>423</v>
      </c>
      <c r="G2134" s="1">
        <v>253</v>
      </c>
      <c r="H2134" s="1">
        <v>246</v>
      </c>
    </row>
    <row r="2135" spans="1:8">
      <c r="A2135" s="1" t="s">
        <v>278</v>
      </c>
      <c r="B2135" s="1" t="s">
        <v>207</v>
      </c>
      <c r="C2135" s="1" t="s">
        <v>211</v>
      </c>
      <c r="D2135" s="1" t="s">
        <v>16</v>
      </c>
      <c r="E2135" s="1">
        <v>2020</v>
      </c>
      <c r="F2135" s="1">
        <v>441</v>
      </c>
      <c r="G2135" s="1">
        <v>263</v>
      </c>
      <c r="H2135" s="1">
        <v>256</v>
      </c>
    </row>
    <row r="2136" spans="1:8">
      <c r="A2136" s="1" t="s">
        <v>278</v>
      </c>
      <c r="B2136" s="1" t="s">
        <v>207</v>
      </c>
      <c r="C2136" s="1" t="s">
        <v>211</v>
      </c>
      <c r="D2136" s="1" t="s">
        <v>14</v>
      </c>
      <c r="E2136" s="1">
        <v>2020</v>
      </c>
      <c r="F2136" s="1">
        <v>453</v>
      </c>
      <c r="G2136" s="1">
        <v>273</v>
      </c>
      <c r="H2136" s="1">
        <v>264</v>
      </c>
    </row>
    <row r="2137" spans="1:8">
      <c r="A2137" s="1" t="s">
        <v>278</v>
      </c>
      <c r="B2137" s="1" t="s">
        <v>207</v>
      </c>
      <c r="C2137" s="1" t="s">
        <v>211</v>
      </c>
      <c r="D2137" s="1" t="s">
        <v>13</v>
      </c>
      <c r="E2137" s="1">
        <v>2020</v>
      </c>
      <c r="F2137" s="1">
        <v>362</v>
      </c>
      <c r="G2137" s="1">
        <v>216</v>
      </c>
      <c r="H2137" s="1">
        <v>211</v>
      </c>
    </row>
    <row r="2138" spans="1:8">
      <c r="A2138" s="1" t="s">
        <v>278</v>
      </c>
      <c r="B2138" s="1" t="s">
        <v>207</v>
      </c>
      <c r="C2138" s="1" t="s">
        <v>211</v>
      </c>
      <c r="D2138" s="1" t="s">
        <v>11</v>
      </c>
      <c r="E2138" s="1">
        <v>2020</v>
      </c>
      <c r="F2138" s="1">
        <v>335</v>
      </c>
      <c r="G2138" s="1">
        <v>199</v>
      </c>
      <c r="H2138" s="1">
        <v>195</v>
      </c>
    </row>
    <row r="2139" spans="1:8">
      <c r="A2139" s="1" t="s">
        <v>278</v>
      </c>
      <c r="B2139" s="1" t="s">
        <v>207</v>
      </c>
      <c r="C2139" s="1" t="s">
        <v>211</v>
      </c>
      <c r="D2139" s="1" t="s">
        <v>10</v>
      </c>
      <c r="E2139" s="1">
        <v>2020</v>
      </c>
      <c r="F2139" s="1">
        <v>357</v>
      </c>
      <c r="G2139" s="1">
        <v>215</v>
      </c>
      <c r="H2139" s="1">
        <v>208</v>
      </c>
    </row>
    <row r="2140" spans="1:8">
      <c r="A2140" s="1" t="s">
        <v>278</v>
      </c>
      <c r="B2140" s="1" t="s">
        <v>207</v>
      </c>
      <c r="C2140" s="1" t="s">
        <v>211</v>
      </c>
      <c r="D2140" s="1" t="s">
        <v>9</v>
      </c>
      <c r="E2140" s="1">
        <v>2020</v>
      </c>
      <c r="F2140" s="1">
        <v>320</v>
      </c>
      <c r="G2140" s="1">
        <v>191</v>
      </c>
      <c r="H2140" s="1">
        <v>186</v>
      </c>
    </row>
    <row r="2141" spans="1:8">
      <c r="A2141" s="1" t="s">
        <v>278</v>
      </c>
      <c r="B2141" s="1" t="s">
        <v>207</v>
      </c>
      <c r="C2141" s="1" t="s">
        <v>211</v>
      </c>
      <c r="D2141" s="1" t="s">
        <v>8</v>
      </c>
      <c r="E2141" s="1">
        <v>2020</v>
      </c>
      <c r="F2141" s="1">
        <v>392</v>
      </c>
      <c r="G2141" s="1">
        <v>237</v>
      </c>
      <c r="H2141" s="1">
        <v>228</v>
      </c>
    </row>
    <row r="2142" spans="1:8">
      <c r="A2142" s="1" t="s">
        <v>278</v>
      </c>
      <c r="B2142" s="1" t="s">
        <v>207</v>
      </c>
      <c r="C2142" s="1" t="s">
        <v>211</v>
      </c>
      <c r="D2142" s="1" t="s">
        <v>7</v>
      </c>
      <c r="E2142" s="1">
        <v>2020</v>
      </c>
      <c r="F2142" s="1">
        <v>319</v>
      </c>
      <c r="G2142" s="1">
        <v>191</v>
      </c>
      <c r="H2142" s="1">
        <v>186</v>
      </c>
    </row>
    <row r="2143" spans="1:8">
      <c r="A2143" s="1" t="s">
        <v>278</v>
      </c>
      <c r="B2143" s="1" t="s">
        <v>207</v>
      </c>
      <c r="C2143" s="1" t="s">
        <v>211</v>
      </c>
      <c r="D2143" s="1" t="s">
        <v>6</v>
      </c>
      <c r="E2143" s="1">
        <v>2020</v>
      </c>
      <c r="F2143" s="1">
        <v>262</v>
      </c>
      <c r="G2143" s="1">
        <v>156</v>
      </c>
      <c r="H2143" s="1">
        <v>152</v>
      </c>
    </row>
    <row r="2144" spans="1:8">
      <c r="A2144" s="1" t="s">
        <v>278</v>
      </c>
      <c r="B2144" s="1" t="s">
        <v>207</v>
      </c>
      <c r="C2144" s="1" t="s">
        <v>211</v>
      </c>
      <c r="D2144" s="1" t="s">
        <v>5</v>
      </c>
      <c r="E2144" s="1">
        <v>2020</v>
      </c>
      <c r="F2144" s="1">
        <v>313</v>
      </c>
      <c r="G2144" s="1">
        <v>189</v>
      </c>
      <c r="H2144" s="1">
        <v>182</v>
      </c>
    </row>
    <row r="2145" spans="1:8">
      <c r="A2145" s="1" t="s">
        <v>278</v>
      </c>
      <c r="B2145" s="1" t="s">
        <v>207</v>
      </c>
      <c r="C2145" s="1" t="s">
        <v>211</v>
      </c>
      <c r="D2145" s="1" t="s">
        <v>4</v>
      </c>
      <c r="E2145" s="1">
        <v>2020</v>
      </c>
      <c r="F2145" s="1">
        <v>265</v>
      </c>
      <c r="G2145" s="1">
        <v>158</v>
      </c>
      <c r="H2145" s="1">
        <v>154</v>
      </c>
    </row>
    <row r="2146" spans="1:8">
      <c r="A2146" s="1" t="s">
        <v>278</v>
      </c>
      <c r="B2146" s="1" t="s">
        <v>206</v>
      </c>
      <c r="C2146" s="1" t="s">
        <v>211</v>
      </c>
      <c r="D2146" s="1" t="s">
        <v>18</v>
      </c>
      <c r="E2146" s="1">
        <v>2020</v>
      </c>
      <c r="F2146" s="1">
        <v>352</v>
      </c>
      <c r="G2146" s="1">
        <v>247</v>
      </c>
      <c r="H2146" s="1">
        <v>212</v>
      </c>
    </row>
    <row r="2147" spans="1:8">
      <c r="A2147" s="1" t="s">
        <v>278</v>
      </c>
      <c r="B2147" s="1" t="s">
        <v>206</v>
      </c>
      <c r="C2147" s="1" t="s">
        <v>211</v>
      </c>
      <c r="D2147" s="1" t="s">
        <v>16</v>
      </c>
      <c r="E2147" s="1">
        <v>2020</v>
      </c>
      <c r="F2147" s="1">
        <v>308</v>
      </c>
      <c r="G2147" s="1">
        <v>215</v>
      </c>
      <c r="H2147" s="1">
        <v>186</v>
      </c>
    </row>
    <row r="2148" spans="1:8">
      <c r="A2148" s="1" t="s">
        <v>278</v>
      </c>
      <c r="B2148" s="1" t="s">
        <v>206</v>
      </c>
      <c r="C2148" s="1" t="s">
        <v>211</v>
      </c>
      <c r="D2148" s="1" t="s">
        <v>14</v>
      </c>
      <c r="E2148" s="1">
        <v>2020</v>
      </c>
      <c r="F2148" s="1">
        <v>371</v>
      </c>
      <c r="G2148" s="1">
        <v>258</v>
      </c>
      <c r="H2148" s="1">
        <v>223</v>
      </c>
    </row>
    <row r="2149" spans="1:8">
      <c r="A2149" s="1" t="s">
        <v>278</v>
      </c>
      <c r="B2149" s="1" t="s">
        <v>206</v>
      </c>
      <c r="C2149" s="1" t="s">
        <v>211</v>
      </c>
      <c r="D2149" s="1" t="s">
        <v>13</v>
      </c>
      <c r="E2149" s="1">
        <v>2020</v>
      </c>
      <c r="F2149" s="1">
        <v>351</v>
      </c>
      <c r="G2149" s="1">
        <v>245</v>
      </c>
      <c r="H2149" s="1">
        <v>212</v>
      </c>
    </row>
    <row r="2150" spans="1:8">
      <c r="A2150" s="1" t="s">
        <v>278</v>
      </c>
      <c r="B2150" s="1" t="s">
        <v>206</v>
      </c>
      <c r="C2150" s="1" t="s">
        <v>211</v>
      </c>
      <c r="D2150" s="1" t="s">
        <v>11</v>
      </c>
      <c r="E2150" s="1">
        <v>2020</v>
      </c>
      <c r="F2150" s="1">
        <v>311</v>
      </c>
      <c r="G2150" s="1">
        <v>216</v>
      </c>
      <c r="H2150" s="1">
        <v>187</v>
      </c>
    </row>
    <row r="2151" spans="1:8">
      <c r="A2151" s="1" t="s">
        <v>278</v>
      </c>
      <c r="B2151" s="1" t="s">
        <v>206</v>
      </c>
      <c r="C2151" s="1" t="s">
        <v>211</v>
      </c>
      <c r="D2151" s="1" t="s">
        <v>10</v>
      </c>
      <c r="E2151" s="1">
        <v>2020</v>
      </c>
      <c r="F2151" s="1">
        <v>340</v>
      </c>
      <c r="G2151" s="1">
        <v>239</v>
      </c>
      <c r="H2151" s="1">
        <v>205</v>
      </c>
    </row>
    <row r="2152" spans="1:8">
      <c r="A2152" s="1" t="s">
        <v>278</v>
      </c>
      <c r="B2152" s="1" t="s">
        <v>206</v>
      </c>
      <c r="C2152" s="1" t="s">
        <v>211</v>
      </c>
      <c r="D2152" s="1" t="s">
        <v>9</v>
      </c>
      <c r="E2152" s="1">
        <v>2020</v>
      </c>
      <c r="F2152" s="1">
        <v>353</v>
      </c>
      <c r="G2152" s="1">
        <v>247</v>
      </c>
      <c r="H2152" s="1">
        <v>212</v>
      </c>
    </row>
    <row r="2153" spans="1:8">
      <c r="A2153" s="1" t="s">
        <v>278</v>
      </c>
      <c r="B2153" s="1" t="s">
        <v>206</v>
      </c>
      <c r="C2153" s="1" t="s">
        <v>211</v>
      </c>
      <c r="D2153" s="1" t="s">
        <v>8</v>
      </c>
      <c r="E2153" s="1">
        <v>2020</v>
      </c>
      <c r="F2153" s="1">
        <v>320</v>
      </c>
      <c r="G2153" s="1">
        <v>222</v>
      </c>
      <c r="H2153" s="1">
        <v>192</v>
      </c>
    </row>
    <row r="2154" spans="1:8">
      <c r="A2154" s="1" t="s">
        <v>278</v>
      </c>
      <c r="B2154" s="1" t="s">
        <v>206</v>
      </c>
      <c r="C2154" s="1" t="s">
        <v>211</v>
      </c>
      <c r="D2154" s="1" t="s">
        <v>7</v>
      </c>
      <c r="E2154" s="1">
        <v>2020</v>
      </c>
      <c r="F2154" s="1">
        <v>337</v>
      </c>
      <c r="G2154" s="1">
        <v>234</v>
      </c>
      <c r="H2154" s="1">
        <v>203</v>
      </c>
    </row>
    <row r="2155" spans="1:8">
      <c r="A2155" s="1" t="s">
        <v>278</v>
      </c>
      <c r="B2155" s="1" t="s">
        <v>206</v>
      </c>
      <c r="C2155" s="1" t="s">
        <v>211</v>
      </c>
      <c r="D2155" s="1" t="s">
        <v>6</v>
      </c>
      <c r="E2155" s="1">
        <v>2020</v>
      </c>
      <c r="F2155" s="1">
        <v>352</v>
      </c>
      <c r="G2155" s="1">
        <v>245</v>
      </c>
      <c r="H2155" s="1">
        <v>212</v>
      </c>
    </row>
    <row r="2156" spans="1:8">
      <c r="A2156" s="1" t="s">
        <v>278</v>
      </c>
      <c r="B2156" s="1" t="s">
        <v>206</v>
      </c>
      <c r="C2156" s="1" t="s">
        <v>211</v>
      </c>
      <c r="D2156" s="1" t="s">
        <v>5</v>
      </c>
      <c r="E2156" s="1">
        <v>2020</v>
      </c>
      <c r="F2156" s="1">
        <v>307</v>
      </c>
      <c r="G2156" s="1">
        <v>217</v>
      </c>
      <c r="H2156" s="1">
        <v>185</v>
      </c>
    </row>
    <row r="2157" spans="1:8">
      <c r="A2157" s="1" t="s">
        <v>278</v>
      </c>
      <c r="B2157" s="1" t="s">
        <v>206</v>
      </c>
      <c r="C2157" s="1" t="s">
        <v>211</v>
      </c>
      <c r="D2157" s="1" t="s">
        <v>4</v>
      </c>
      <c r="E2157" s="1">
        <v>2020</v>
      </c>
      <c r="F2157" s="1">
        <v>339</v>
      </c>
      <c r="G2157" s="1">
        <v>238</v>
      </c>
      <c r="H2157" s="1">
        <v>204</v>
      </c>
    </row>
    <row r="2158" spans="1:8">
      <c r="A2158" s="1" t="s">
        <v>278</v>
      </c>
      <c r="B2158" s="1" t="s">
        <v>205</v>
      </c>
      <c r="C2158" s="1" t="s">
        <v>211</v>
      </c>
      <c r="D2158" s="1" t="s">
        <v>18</v>
      </c>
      <c r="E2158" s="1">
        <v>2020</v>
      </c>
      <c r="F2158" s="1">
        <v>105</v>
      </c>
      <c r="G2158" s="1">
        <v>942</v>
      </c>
      <c r="H2158" s="1">
        <v>340</v>
      </c>
    </row>
    <row r="2159" spans="1:8">
      <c r="A2159" s="1" t="s">
        <v>278</v>
      </c>
      <c r="B2159" s="1" t="s">
        <v>205</v>
      </c>
      <c r="C2159" s="1" t="s">
        <v>211</v>
      </c>
      <c r="D2159" s="1" t="s">
        <v>16</v>
      </c>
      <c r="E2159" s="1">
        <v>2020</v>
      </c>
      <c r="F2159" s="1">
        <v>118</v>
      </c>
      <c r="G2159" s="1">
        <v>1063</v>
      </c>
      <c r="H2159" s="1">
        <v>380</v>
      </c>
    </row>
    <row r="2160" spans="1:8">
      <c r="A2160" s="1" t="s">
        <v>278</v>
      </c>
      <c r="B2160" s="1" t="s">
        <v>205</v>
      </c>
      <c r="C2160" s="1" t="s">
        <v>211</v>
      </c>
      <c r="D2160" s="1" t="s">
        <v>14</v>
      </c>
      <c r="E2160" s="1">
        <v>2020</v>
      </c>
      <c r="F2160" s="1">
        <v>127</v>
      </c>
      <c r="G2160" s="1">
        <v>1130</v>
      </c>
      <c r="H2160" s="1">
        <v>409</v>
      </c>
    </row>
    <row r="2161" spans="1:8">
      <c r="A2161" s="1" t="s">
        <v>278</v>
      </c>
      <c r="B2161" s="1" t="s">
        <v>205</v>
      </c>
      <c r="C2161" s="1" t="s">
        <v>211</v>
      </c>
      <c r="D2161" s="1" t="s">
        <v>13</v>
      </c>
      <c r="E2161" s="1">
        <v>2020</v>
      </c>
      <c r="F2161" s="1">
        <v>152</v>
      </c>
      <c r="G2161" s="1">
        <v>1217</v>
      </c>
      <c r="H2161" s="1">
        <v>492</v>
      </c>
    </row>
    <row r="2162" spans="1:8">
      <c r="A2162" s="1" t="s">
        <v>278</v>
      </c>
      <c r="B2162" s="1" t="s">
        <v>205</v>
      </c>
      <c r="C2162" s="1" t="s">
        <v>211</v>
      </c>
      <c r="D2162" s="1" t="s">
        <v>11</v>
      </c>
      <c r="E2162" s="1">
        <v>2020</v>
      </c>
      <c r="F2162" s="1">
        <v>176</v>
      </c>
      <c r="G2162" s="1">
        <v>1405</v>
      </c>
      <c r="H2162" s="1">
        <v>568</v>
      </c>
    </row>
    <row r="2163" spans="1:8">
      <c r="A2163" s="1" t="s">
        <v>278</v>
      </c>
      <c r="B2163" s="1" t="s">
        <v>205</v>
      </c>
      <c r="C2163" s="1" t="s">
        <v>211</v>
      </c>
      <c r="D2163" s="1" t="s">
        <v>10</v>
      </c>
      <c r="E2163" s="1">
        <v>2020</v>
      </c>
      <c r="F2163" s="1">
        <v>195</v>
      </c>
      <c r="G2163" s="1">
        <v>1561</v>
      </c>
      <c r="H2163" s="1">
        <v>630</v>
      </c>
    </row>
    <row r="2164" spans="1:8">
      <c r="A2164" s="1" t="s">
        <v>278</v>
      </c>
      <c r="B2164" s="1" t="s">
        <v>205</v>
      </c>
      <c r="C2164" s="1" t="s">
        <v>211</v>
      </c>
      <c r="D2164" s="1" t="s">
        <v>9</v>
      </c>
      <c r="E2164" s="1">
        <v>2020</v>
      </c>
      <c r="F2164" s="1">
        <v>157</v>
      </c>
      <c r="G2164" s="1">
        <v>1247</v>
      </c>
      <c r="H2164" s="1">
        <v>509</v>
      </c>
    </row>
    <row r="2165" spans="1:8">
      <c r="A2165" s="1" t="s">
        <v>278</v>
      </c>
      <c r="B2165" s="1" t="s">
        <v>205</v>
      </c>
      <c r="C2165" s="1" t="s">
        <v>211</v>
      </c>
      <c r="D2165" s="1" t="s">
        <v>8</v>
      </c>
      <c r="E2165" s="1">
        <v>2020</v>
      </c>
      <c r="F2165" s="1">
        <v>172</v>
      </c>
      <c r="G2165" s="1">
        <v>1366</v>
      </c>
      <c r="H2165" s="1">
        <v>554</v>
      </c>
    </row>
    <row r="2166" spans="1:8">
      <c r="A2166" s="1" t="s">
        <v>278</v>
      </c>
      <c r="B2166" s="1" t="s">
        <v>205</v>
      </c>
      <c r="C2166" s="1" t="s">
        <v>211</v>
      </c>
      <c r="D2166" s="1" t="s">
        <v>7</v>
      </c>
      <c r="E2166" s="1">
        <v>2020</v>
      </c>
      <c r="F2166" s="1">
        <v>174</v>
      </c>
      <c r="G2166" s="1">
        <v>1404</v>
      </c>
      <c r="H2166" s="1">
        <v>562</v>
      </c>
    </row>
    <row r="2167" spans="1:8">
      <c r="A2167" s="1" t="s">
        <v>278</v>
      </c>
      <c r="B2167" s="1" t="s">
        <v>205</v>
      </c>
      <c r="C2167" s="1" t="s">
        <v>211</v>
      </c>
      <c r="D2167" s="1" t="s">
        <v>6</v>
      </c>
      <c r="E2167" s="1">
        <v>2020</v>
      </c>
      <c r="F2167" s="1">
        <v>185</v>
      </c>
      <c r="G2167" s="1">
        <v>1482</v>
      </c>
      <c r="H2167" s="1">
        <v>598</v>
      </c>
    </row>
    <row r="2168" spans="1:8">
      <c r="A2168" s="1" t="s">
        <v>278</v>
      </c>
      <c r="B2168" s="1" t="s">
        <v>205</v>
      </c>
      <c r="C2168" s="1" t="s">
        <v>211</v>
      </c>
      <c r="D2168" s="1" t="s">
        <v>5</v>
      </c>
      <c r="E2168" s="1">
        <v>2020</v>
      </c>
      <c r="F2168" s="1">
        <v>143</v>
      </c>
      <c r="G2168" s="1">
        <v>1149</v>
      </c>
      <c r="H2168" s="1">
        <v>462</v>
      </c>
    </row>
    <row r="2169" spans="1:8">
      <c r="A2169" s="1" t="s">
        <v>278</v>
      </c>
      <c r="B2169" s="1" t="s">
        <v>205</v>
      </c>
      <c r="C2169" s="1" t="s">
        <v>211</v>
      </c>
      <c r="D2169" s="1" t="s">
        <v>4</v>
      </c>
      <c r="E2169" s="1">
        <v>2020</v>
      </c>
      <c r="F2169" s="1">
        <v>168</v>
      </c>
      <c r="G2169" s="1">
        <v>1354</v>
      </c>
      <c r="H2169" s="1">
        <v>543</v>
      </c>
    </row>
    <row r="2170" spans="1:8">
      <c r="A2170" s="1" t="s">
        <v>278</v>
      </c>
      <c r="B2170" s="1" t="s">
        <v>204</v>
      </c>
      <c r="C2170" s="1" t="s">
        <v>211</v>
      </c>
      <c r="D2170" s="1" t="s">
        <v>16</v>
      </c>
      <c r="E2170" s="1">
        <v>2020</v>
      </c>
      <c r="F2170" s="1">
        <v>165</v>
      </c>
      <c r="G2170" s="1">
        <v>496</v>
      </c>
      <c r="H2170" s="1">
        <v>254</v>
      </c>
    </row>
    <row r="2171" spans="1:8">
      <c r="A2171" s="1" t="s">
        <v>278</v>
      </c>
      <c r="B2171" s="1" t="s">
        <v>204</v>
      </c>
      <c r="C2171" s="1" t="s">
        <v>211</v>
      </c>
      <c r="D2171" s="1" t="s">
        <v>14</v>
      </c>
      <c r="E2171" s="1">
        <v>2020</v>
      </c>
      <c r="F2171" s="1">
        <v>184</v>
      </c>
      <c r="G2171" s="1">
        <v>548</v>
      </c>
      <c r="H2171" s="1">
        <v>283</v>
      </c>
    </row>
    <row r="2172" spans="1:8">
      <c r="A2172" s="1" t="s">
        <v>278</v>
      </c>
      <c r="B2172" s="1" t="s">
        <v>204</v>
      </c>
      <c r="C2172" s="1" t="s">
        <v>211</v>
      </c>
      <c r="D2172" s="1" t="s">
        <v>13</v>
      </c>
      <c r="E2172" s="1">
        <v>2020</v>
      </c>
      <c r="F2172" s="1">
        <v>217</v>
      </c>
      <c r="G2172" s="1">
        <v>644</v>
      </c>
      <c r="H2172" s="1">
        <v>334</v>
      </c>
    </row>
    <row r="2173" spans="1:8">
      <c r="A2173" s="1" t="s">
        <v>278</v>
      </c>
      <c r="B2173" s="1" t="s">
        <v>204</v>
      </c>
      <c r="C2173" s="1" t="s">
        <v>211</v>
      </c>
      <c r="D2173" s="1" t="s">
        <v>11</v>
      </c>
      <c r="E2173" s="1">
        <v>2020</v>
      </c>
      <c r="F2173" s="1">
        <v>169</v>
      </c>
      <c r="G2173" s="1">
        <v>507</v>
      </c>
      <c r="H2173" s="1">
        <v>261</v>
      </c>
    </row>
    <row r="2174" spans="1:8">
      <c r="A2174" s="1" t="s">
        <v>278</v>
      </c>
      <c r="B2174" s="1" t="s">
        <v>204</v>
      </c>
      <c r="C2174" s="1" t="s">
        <v>211</v>
      </c>
      <c r="D2174" s="1" t="s">
        <v>10</v>
      </c>
      <c r="E2174" s="1">
        <v>2020</v>
      </c>
      <c r="F2174" s="1">
        <v>157</v>
      </c>
      <c r="G2174" s="1">
        <v>466</v>
      </c>
      <c r="H2174" s="1">
        <v>242</v>
      </c>
    </row>
    <row r="2175" spans="1:8">
      <c r="A2175" s="1" t="s">
        <v>278</v>
      </c>
      <c r="B2175" s="1" t="s">
        <v>204</v>
      </c>
      <c r="C2175" s="1" t="s">
        <v>211</v>
      </c>
      <c r="D2175" s="1" t="s">
        <v>9</v>
      </c>
      <c r="E2175" s="1">
        <v>2020</v>
      </c>
      <c r="F2175" s="1">
        <v>259</v>
      </c>
      <c r="G2175" s="1">
        <v>716</v>
      </c>
      <c r="H2175" s="1">
        <v>399</v>
      </c>
    </row>
    <row r="2176" spans="1:8">
      <c r="A2176" s="1" t="s">
        <v>278</v>
      </c>
      <c r="B2176" s="1" t="s">
        <v>204</v>
      </c>
      <c r="C2176" s="1" t="s">
        <v>211</v>
      </c>
      <c r="D2176" s="1" t="s">
        <v>8</v>
      </c>
      <c r="E2176" s="1">
        <v>2020</v>
      </c>
      <c r="F2176" s="1">
        <v>236</v>
      </c>
      <c r="G2176" s="1">
        <v>650</v>
      </c>
      <c r="H2176" s="1">
        <v>363</v>
      </c>
    </row>
    <row r="2177" spans="1:8">
      <c r="A2177" s="1" t="s">
        <v>278</v>
      </c>
      <c r="B2177" s="1" t="s">
        <v>204</v>
      </c>
      <c r="C2177" s="1" t="s">
        <v>211</v>
      </c>
      <c r="D2177" s="1" t="s">
        <v>7</v>
      </c>
      <c r="E2177" s="1">
        <v>2020</v>
      </c>
      <c r="F2177" s="1">
        <v>210</v>
      </c>
      <c r="G2177" s="1">
        <v>576</v>
      </c>
      <c r="H2177" s="1">
        <v>323</v>
      </c>
    </row>
    <row r="2178" spans="1:8">
      <c r="A2178" s="1" t="s">
        <v>278</v>
      </c>
      <c r="B2178" s="1" t="s">
        <v>204</v>
      </c>
      <c r="C2178" s="1" t="s">
        <v>211</v>
      </c>
      <c r="D2178" s="1" t="s">
        <v>6</v>
      </c>
      <c r="E2178" s="1">
        <v>2020</v>
      </c>
      <c r="F2178" s="1">
        <v>262</v>
      </c>
      <c r="G2178" s="1">
        <v>727</v>
      </c>
      <c r="H2178" s="1">
        <v>405</v>
      </c>
    </row>
    <row r="2179" spans="1:8">
      <c r="A2179" s="1" t="s">
        <v>278</v>
      </c>
      <c r="B2179" s="1" t="s">
        <v>204</v>
      </c>
      <c r="C2179" s="1" t="s">
        <v>211</v>
      </c>
      <c r="D2179" s="1" t="s">
        <v>5</v>
      </c>
      <c r="E2179" s="1">
        <v>2020</v>
      </c>
      <c r="F2179" s="1">
        <v>213</v>
      </c>
      <c r="G2179" s="1">
        <v>587</v>
      </c>
      <c r="H2179" s="1">
        <v>328</v>
      </c>
    </row>
    <row r="2180" spans="1:8">
      <c r="A2180" s="1" t="s">
        <v>278</v>
      </c>
      <c r="B2180" s="1" t="s">
        <v>204</v>
      </c>
      <c r="C2180" s="1" t="s">
        <v>211</v>
      </c>
      <c r="D2180" s="1" t="s">
        <v>4</v>
      </c>
      <c r="E2180" s="1">
        <v>2020</v>
      </c>
      <c r="F2180" s="1">
        <v>165</v>
      </c>
      <c r="G2180" s="1">
        <v>456</v>
      </c>
      <c r="H2180" s="1">
        <v>255</v>
      </c>
    </row>
    <row r="2181" spans="1:8">
      <c r="A2181" s="1" t="s">
        <v>278</v>
      </c>
      <c r="B2181" s="1" t="s">
        <v>203</v>
      </c>
      <c r="C2181" s="1" t="s">
        <v>211</v>
      </c>
      <c r="D2181" s="1" t="s">
        <v>11</v>
      </c>
      <c r="E2181" s="1">
        <v>2020</v>
      </c>
      <c r="F2181" s="1">
        <v>282</v>
      </c>
      <c r="G2181" s="1">
        <v>797</v>
      </c>
      <c r="H2181" s="1">
        <v>342</v>
      </c>
    </row>
    <row r="2182" spans="1:8">
      <c r="A2182" s="1" t="s">
        <v>278</v>
      </c>
      <c r="B2182" s="1" t="s">
        <v>203</v>
      </c>
      <c r="C2182" s="1" t="s">
        <v>211</v>
      </c>
      <c r="D2182" s="1" t="s">
        <v>10</v>
      </c>
      <c r="E2182" s="1">
        <v>2020</v>
      </c>
      <c r="F2182" s="1">
        <v>324</v>
      </c>
      <c r="G2182" s="1">
        <v>904</v>
      </c>
      <c r="H2182" s="1">
        <v>393</v>
      </c>
    </row>
    <row r="2183" spans="1:8">
      <c r="A2183" s="1" t="s">
        <v>278</v>
      </c>
      <c r="B2183" s="1" t="s">
        <v>203</v>
      </c>
      <c r="C2183" s="1" t="s">
        <v>211</v>
      </c>
      <c r="D2183" s="1" t="s">
        <v>9</v>
      </c>
      <c r="E2183" s="1">
        <v>2020</v>
      </c>
      <c r="F2183" s="1">
        <v>283</v>
      </c>
      <c r="G2183" s="1">
        <v>799</v>
      </c>
      <c r="H2183" s="1">
        <v>343</v>
      </c>
    </row>
    <row r="2184" spans="1:8">
      <c r="A2184" s="1" t="s">
        <v>278</v>
      </c>
      <c r="B2184" s="1" t="s">
        <v>203</v>
      </c>
      <c r="C2184" s="1" t="s">
        <v>211</v>
      </c>
      <c r="D2184" s="1" t="s">
        <v>8</v>
      </c>
      <c r="E2184" s="1">
        <v>2020</v>
      </c>
      <c r="F2184" s="1">
        <v>284</v>
      </c>
      <c r="G2184" s="1">
        <v>789</v>
      </c>
      <c r="H2184" s="1">
        <v>344</v>
      </c>
    </row>
    <row r="2185" spans="1:8">
      <c r="A2185" s="1" t="s">
        <v>278</v>
      </c>
      <c r="B2185" s="1" t="s">
        <v>203</v>
      </c>
      <c r="C2185" s="1" t="s">
        <v>211</v>
      </c>
      <c r="D2185" s="1" t="s">
        <v>7</v>
      </c>
      <c r="E2185" s="1">
        <v>2020</v>
      </c>
      <c r="F2185" s="1">
        <v>316</v>
      </c>
      <c r="G2185" s="1">
        <v>883</v>
      </c>
      <c r="H2185" s="1">
        <v>382</v>
      </c>
    </row>
    <row r="2186" spans="1:8">
      <c r="A2186" s="1" t="s">
        <v>278</v>
      </c>
      <c r="B2186" s="1" t="s">
        <v>203</v>
      </c>
      <c r="C2186" s="1" t="s">
        <v>211</v>
      </c>
      <c r="D2186" s="1" t="s">
        <v>6</v>
      </c>
      <c r="E2186" s="1">
        <v>2020</v>
      </c>
      <c r="F2186" s="1">
        <v>315</v>
      </c>
      <c r="G2186" s="1">
        <v>886</v>
      </c>
      <c r="H2186" s="1">
        <v>382</v>
      </c>
    </row>
    <row r="2187" spans="1:8">
      <c r="A2187" s="1" t="s">
        <v>278</v>
      </c>
      <c r="B2187" s="1" t="s">
        <v>203</v>
      </c>
      <c r="C2187" s="1" t="s">
        <v>211</v>
      </c>
      <c r="D2187" s="1" t="s">
        <v>5</v>
      </c>
      <c r="E2187" s="1">
        <v>2020</v>
      </c>
      <c r="F2187" s="1">
        <v>272</v>
      </c>
      <c r="G2187" s="1">
        <v>766</v>
      </c>
      <c r="H2187" s="1">
        <v>329</v>
      </c>
    </row>
    <row r="2188" spans="1:8">
      <c r="A2188" s="1" t="s">
        <v>278</v>
      </c>
      <c r="B2188" s="1" t="s">
        <v>203</v>
      </c>
      <c r="C2188" s="1" t="s">
        <v>211</v>
      </c>
      <c r="D2188" s="1" t="s">
        <v>4</v>
      </c>
      <c r="E2188" s="1">
        <v>2020</v>
      </c>
      <c r="F2188" s="1">
        <v>274</v>
      </c>
      <c r="G2188" s="1">
        <v>770</v>
      </c>
      <c r="H2188" s="1">
        <v>332</v>
      </c>
    </row>
    <row r="2189" spans="1:8">
      <c r="A2189" s="1" t="s">
        <v>278</v>
      </c>
      <c r="B2189" s="1" t="s">
        <v>207</v>
      </c>
      <c r="C2189" s="1" t="s">
        <v>210</v>
      </c>
      <c r="D2189" s="1" t="s">
        <v>18</v>
      </c>
      <c r="E2189" s="1">
        <v>2020</v>
      </c>
      <c r="F2189" s="1">
        <v>511</v>
      </c>
      <c r="G2189" s="1">
        <v>305</v>
      </c>
      <c r="H2189" s="1">
        <v>297</v>
      </c>
    </row>
    <row r="2190" spans="1:8">
      <c r="A2190" s="1" t="s">
        <v>278</v>
      </c>
      <c r="B2190" s="1" t="s">
        <v>207</v>
      </c>
      <c r="C2190" s="1" t="s">
        <v>210</v>
      </c>
      <c r="D2190" s="1" t="s">
        <v>16</v>
      </c>
      <c r="E2190" s="1">
        <v>2020</v>
      </c>
      <c r="F2190" s="1">
        <v>624</v>
      </c>
      <c r="G2190" s="1">
        <v>374</v>
      </c>
      <c r="H2190" s="1">
        <v>363</v>
      </c>
    </row>
    <row r="2191" spans="1:8">
      <c r="A2191" s="1" t="s">
        <v>278</v>
      </c>
      <c r="B2191" s="1" t="s">
        <v>207</v>
      </c>
      <c r="C2191" s="1" t="s">
        <v>210</v>
      </c>
      <c r="D2191" s="1" t="s">
        <v>14</v>
      </c>
      <c r="E2191" s="1">
        <v>2020</v>
      </c>
      <c r="F2191" s="1">
        <v>585</v>
      </c>
      <c r="G2191" s="1">
        <v>348</v>
      </c>
      <c r="H2191" s="1">
        <v>340</v>
      </c>
    </row>
    <row r="2192" spans="1:8">
      <c r="A2192" s="1" t="s">
        <v>278</v>
      </c>
      <c r="B2192" s="1" t="s">
        <v>207</v>
      </c>
      <c r="C2192" s="1" t="s">
        <v>210</v>
      </c>
      <c r="D2192" s="1" t="s">
        <v>13</v>
      </c>
      <c r="E2192" s="1">
        <v>2020</v>
      </c>
      <c r="F2192" s="1">
        <v>438</v>
      </c>
      <c r="G2192" s="1">
        <v>263</v>
      </c>
      <c r="H2192" s="1">
        <v>255</v>
      </c>
    </row>
    <row r="2193" spans="1:8">
      <c r="A2193" s="1" t="s">
        <v>278</v>
      </c>
      <c r="B2193" s="1" t="s">
        <v>207</v>
      </c>
      <c r="C2193" s="1" t="s">
        <v>210</v>
      </c>
      <c r="D2193" s="1" t="s">
        <v>11</v>
      </c>
      <c r="E2193" s="1">
        <v>2020</v>
      </c>
      <c r="F2193" s="1">
        <v>414</v>
      </c>
      <c r="G2193" s="1">
        <v>251</v>
      </c>
      <c r="H2193" s="1">
        <v>241</v>
      </c>
    </row>
    <row r="2194" spans="1:8">
      <c r="A2194" s="1" t="s">
        <v>278</v>
      </c>
      <c r="B2194" s="1" t="s">
        <v>207</v>
      </c>
      <c r="C2194" s="1" t="s">
        <v>210</v>
      </c>
      <c r="D2194" s="1" t="s">
        <v>10</v>
      </c>
      <c r="E2194" s="1">
        <v>2020</v>
      </c>
      <c r="F2194" s="1">
        <v>412</v>
      </c>
      <c r="G2194" s="1">
        <v>245</v>
      </c>
      <c r="H2194" s="1">
        <v>240</v>
      </c>
    </row>
    <row r="2195" spans="1:8">
      <c r="A2195" s="1" t="s">
        <v>278</v>
      </c>
      <c r="B2195" s="1" t="s">
        <v>207</v>
      </c>
      <c r="C2195" s="1" t="s">
        <v>210</v>
      </c>
      <c r="D2195" s="1" t="s">
        <v>9</v>
      </c>
      <c r="E2195" s="1">
        <v>2020</v>
      </c>
      <c r="F2195" s="1">
        <v>426</v>
      </c>
      <c r="G2195" s="1">
        <v>257</v>
      </c>
      <c r="H2195" s="1">
        <v>248</v>
      </c>
    </row>
    <row r="2196" spans="1:8">
      <c r="A2196" s="1" t="s">
        <v>278</v>
      </c>
      <c r="B2196" s="1" t="s">
        <v>207</v>
      </c>
      <c r="C2196" s="1" t="s">
        <v>210</v>
      </c>
      <c r="D2196" s="1" t="s">
        <v>8</v>
      </c>
      <c r="E2196" s="1">
        <v>2020</v>
      </c>
      <c r="F2196" s="1">
        <v>442</v>
      </c>
      <c r="G2196" s="1">
        <v>264</v>
      </c>
      <c r="H2196" s="1">
        <v>257</v>
      </c>
    </row>
    <row r="2197" spans="1:8">
      <c r="A2197" s="1" t="s">
        <v>278</v>
      </c>
      <c r="B2197" s="1" t="s">
        <v>207</v>
      </c>
      <c r="C2197" s="1" t="s">
        <v>210</v>
      </c>
      <c r="D2197" s="1" t="s">
        <v>7</v>
      </c>
      <c r="E2197" s="1">
        <v>2020</v>
      </c>
      <c r="F2197" s="1">
        <v>459</v>
      </c>
      <c r="G2197" s="1">
        <v>273</v>
      </c>
      <c r="H2197" s="1">
        <v>267</v>
      </c>
    </row>
    <row r="2198" spans="1:8">
      <c r="A2198" s="1" t="s">
        <v>278</v>
      </c>
      <c r="B2198" s="1" t="s">
        <v>207</v>
      </c>
      <c r="C2198" s="1" t="s">
        <v>210</v>
      </c>
      <c r="D2198" s="1" t="s">
        <v>6</v>
      </c>
      <c r="E2198" s="1">
        <v>2020</v>
      </c>
      <c r="F2198" s="1">
        <v>330</v>
      </c>
      <c r="G2198" s="1">
        <v>198</v>
      </c>
      <c r="H2198" s="1">
        <v>192</v>
      </c>
    </row>
    <row r="2199" spans="1:8">
      <c r="A2199" s="1" t="s">
        <v>278</v>
      </c>
      <c r="B2199" s="1" t="s">
        <v>207</v>
      </c>
      <c r="C2199" s="1" t="s">
        <v>210</v>
      </c>
      <c r="D2199" s="1" t="s">
        <v>5</v>
      </c>
      <c r="E2199" s="1">
        <v>2020</v>
      </c>
      <c r="F2199" s="1">
        <v>413</v>
      </c>
      <c r="G2199" s="1">
        <v>247</v>
      </c>
      <c r="H2199" s="1">
        <v>240</v>
      </c>
    </row>
    <row r="2200" spans="1:8">
      <c r="A2200" s="1" t="s">
        <v>278</v>
      </c>
      <c r="B2200" s="1" t="s">
        <v>207</v>
      </c>
      <c r="C2200" s="1" t="s">
        <v>210</v>
      </c>
      <c r="D2200" s="1" t="s">
        <v>4</v>
      </c>
      <c r="E2200" s="1">
        <v>2020</v>
      </c>
      <c r="F2200" s="1">
        <v>337</v>
      </c>
      <c r="G2200" s="1">
        <v>202</v>
      </c>
      <c r="H2200" s="1">
        <v>196</v>
      </c>
    </row>
    <row r="2201" spans="1:8">
      <c r="A2201" s="1" t="s">
        <v>278</v>
      </c>
      <c r="B2201" s="1" t="s">
        <v>206</v>
      </c>
      <c r="C2201" s="1" t="s">
        <v>210</v>
      </c>
      <c r="D2201" s="1" t="s">
        <v>18</v>
      </c>
      <c r="E2201" s="1">
        <v>2020</v>
      </c>
      <c r="F2201" s="1">
        <v>471</v>
      </c>
      <c r="G2201" s="1">
        <v>330</v>
      </c>
      <c r="H2201" s="1">
        <v>284</v>
      </c>
    </row>
    <row r="2202" spans="1:8">
      <c r="A2202" s="1" t="s">
        <v>278</v>
      </c>
      <c r="B2202" s="1" t="s">
        <v>206</v>
      </c>
      <c r="C2202" s="1" t="s">
        <v>210</v>
      </c>
      <c r="D2202" s="1" t="s">
        <v>16</v>
      </c>
      <c r="E2202" s="1">
        <v>2020</v>
      </c>
      <c r="F2202" s="1">
        <v>440</v>
      </c>
      <c r="G2202" s="1">
        <v>306</v>
      </c>
      <c r="H2202" s="1">
        <v>265</v>
      </c>
    </row>
    <row r="2203" spans="1:8">
      <c r="A2203" s="1" t="s">
        <v>278</v>
      </c>
      <c r="B2203" s="1" t="s">
        <v>206</v>
      </c>
      <c r="C2203" s="1" t="s">
        <v>210</v>
      </c>
      <c r="D2203" s="1" t="s">
        <v>14</v>
      </c>
      <c r="E2203" s="1">
        <v>2020</v>
      </c>
      <c r="F2203" s="1">
        <v>399</v>
      </c>
      <c r="G2203" s="1">
        <v>281</v>
      </c>
      <c r="H2203" s="1">
        <v>240</v>
      </c>
    </row>
    <row r="2204" spans="1:8">
      <c r="A2204" s="1" t="s">
        <v>278</v>
      </c>
      <c r="B2204" s="1" t="s">
        <v>206</v>
      </c>
      <c r="C2204" s="1" t="s">
        <v>210</v>
      </c>
      <c r="D2204" s="1" t="s">
        <v>13</v>
      </c>
      <c r="E2204" s="1">
        <v>2020</v>
      </c>
      <c r="F2204" s="1">
        <v>408</v>
      </c>
      <c r="G2204" s="1">
        <v>286</v>
      </c>
      <c r="H2204" s="1">
        <v>246</v>
      </c>
    </row>
    <row r="2205" spans="1:8">
      <c r="A2205" s="1" t="s">
        <v>278</v>
      </c>
      <c r="B2205" s="1" t="s">
        <v>206</v>
      </c>
      <c r="C2205" s="1" t="s">
        <v>210</v>
      </c>
      <c r="D2205" s="1" t="s">
        <v>11</v>
      </c>
      <c r="E2205" s="1">
        <v>2020</v>
      </c>
      <c r="F2205" s="1">
        <v>402</v>
      </c>
      <c r="G2205" s="1">
        <v>281</v>
      </c>
      <c r="H2205" s="1">
        <v>242</v>
      </c>
    </row>
    <row r="2206" spans="1:8">
      <c r="A2206" s="1" t="s">
        <v>278</v>
      </c>
      <c r="B2206" s="1" t="s">
        <v>206</v>
      </c>
      <c r="C2206" s="1" t="s">
        <v>210</v>
      </c>
      <c r="D2206" s="1" t="s">
        <v>10</v>
      </c>
      <c r="E2206" s="1">
        <v>2020</v>
      </c>
      <c r="F2206" s="1">
        <v>383</v>
      </c>
      <c r="G2206" s="1">
        <v>268</v>
      </c>
      <c r="H2206" s="1">
        <v>230</v>
      </c>
    </row>
    <row r="2207" spans="1:8">
      <c r="A2207" s="1" t="s">
        <v>278</v>
      </c>
      <c r="B2207" s="1" t="s">
        <v>206</v>
      </c>
      <c r="C2207" s="1" t="s">
        <v>210</v>
      </c>
      <c r="D2207" s="1" t="s">
        <v>9</v>
      </c>
      <c r="E2207" s="1">
        <v>2020</v>
      </c>
      <c r="F2207" s="1">
        <v>408</v>
      </c>
      <c r="G2207" s="1">
        <v>288</v>
      </c>
      <c r="H2207" s="1">
        <v>246</v>
      </c>
    </row>
    <row r="2208" spans="1:8">
      <c r="A2208" s="1" t="s">
        <v>278</v>
      </c>
      <c r="B2208" s="1" t="s">
        <v>206</v>
      </c>
      <c r="C2208" s="1" t="s">
        <v>210</v>
      </c>
      <c r="D2208" s="1" t="s">
        <v>8</v>
      </c>
      <c r="E2208" s="1">
        <v>2020</v>
      </c>
      <c r="F2208" s="1">
        <v>361</v>
      </c>
      <c r="G2208" s="1">
        <v>252</v>
      </c>
      <c r="H2208" s="1">
        <v>218</v>
      </c>
    </row>
    <row r="2209" spans="1:8">
      <c r="A2209" s="1" t="s">
        <v>278</v>
      </c>
      <c r="B2209" s="1" t="s">
        <v>206</v>
      </c>
      <c r="C2209" s="1" t="s">
        <v>210</v>
      </c>
      <c r="D2209" s="1" t="s">
        <v>7</v>
      </c>
      <c r="E2209" s="1">
        <v>2020</v>
      </c>
      <c r="F2209" s="1">
        <v>420</v>
      </c>
      <c r="G2209" s="1">
        <v>293</v>
      </c>
      <c r="H2209" s="1">
        <v>253</v>
      </c>
    </row>
    <row r="2210" spans="1:8">
      <c r="A2210" s="1" t="s">
        <v>278</v>
      </c>
      <c r="B2210" s="1" t="s">
        <v>206</v>
      </c>
      <c r="C2210" s="1" t="s">
        <v>210</v>
      </c>
      <c r="D2210" s="1" t="s">
        <v>6</v>
      </c>
      <c r="E2210" s="1">
        <v>2020</v>
      </c>
      <c r="F2210" s="1">
        <v>441</v>
      </c>
      <c r="G2210" s="1">
        <v>308</v>
      </c>
      <c r="H2210" s="1">
        <v>265</v>
      </c>
    </row>
    <row r="2211" spans="1:8">
      <c r="A2211" s="1" t="s">
        <v>278</v>
      </c>
      <c r="B2211" s="1" t="s">
        <v>206</v>
      </c>
      <c r="C2211" s="1" t="s">
        <v>210</v>
      </c>
      <c r="D2211" s="1" t="s">
        <v>5</v>
      </c>
      <c r="E2211" s="1">
        <v>2020</v>
      </c>
      <c r="F2211" s="1">
        <v>462</v>
      </c>
      <c r="G2211" s="1">
        <v>326</v>
      </c>
      <c r="H2211" s="1">
        <v>278</v>
      </c>
    </row>
    <row r="2212" spans="1:8">
      <c r="A2212" s="1" t="s">
        <v>278</v>
      </c>
      <c r="B2212" s="1" t="s">
        <v>206</v>
      </c>
      <c r="C2212" s="1" t="s">
        <v>210</v>
      </c>
      <c r="D2212" s="1" t="s">
        <v>4</v>
      </c>
      <c r="E2212" s="1">
        <v>2020</v>
      </c>
      <c r="F2212" s="1">
        <v>450</v>
      </c>
      <c r="G2212" s="1">
        <v>317</v>
      </c>
      <c r="H2212" s="1">
        <v>271</v>
      </c>
    </row>
    <row r="2213" spans="1:8">
      <c r="A2213" s="1" t="s">
        <v>278</v>
      </c>
      <c r="B2213" s="1" t="s">
        <v>205</v>
      </c>
      <c r="C2213" s="1" t="s">
        <v>210</v>
      </c>
      <c r="D2213" s="1" t="s">
        <v>18</v>
      </c>
      <c r="E2213" s="1">
        <v>2020</v>
      </c>
      <c r="F2213" s="1">
        <v>122</v>
      </c>
      <c r="G2213" s="1">
        <v>1106</v>
      </c>
      <c r="H2213" s="1">
        <v>394</v>
      </c>
    </row>
    <row r="2214" spans="1:8">
      <c r="A2214" s="1" t="s">
        <v>278</v>
      </c>
      <c r="B2214" s="1" t="s">
        <v>205</v>
      </c>
      <c r="C2214" s="1" t="s">
        <v>210</v>
      </c>
      <c r="D2214" s="1" t="s">
        <v>16</v>
      </c>
      <c r="E2214" s="1">
        <v>2020</v>
      </c>
      <c r="F2214" s="1">
        <v>163</v>
      </c>
      <c r="G2214" s="1">
        <v>1473</v>
      </c>
      <c r="H2214" s="1">
        <v>526</v>
      </c>
    </row>
    <row r="2215" spans="1:8">
      <c r="A2215" s="1" t="s">
        <v>278</v>
      </c>
      <c r="B2215" s="1" t="s">
        <v>205</v>
      </c>
      <c r="C2215" s="1" t="s">
        <v>210</v>
      </c>
      <c r="D2215" s="1" t="s">
        <v>14</v>
      </c>
      <c r="E2215" s="1">
        <v>2020</v>
      </c>
      <c r="F2215" s="1">
        <v>191</v>
      </c>
      <c r="G2215" s="1">
        <v>1709</v>
      </c>
      <c r="H2215" s="1">
        <v>618</v>
      </c>
    </row>
    <row r="2216" spans="1:8">
      <c r="A2216" s="1" t="s">
        <v>278</v>
      </c>
      <c r="B2216" s="1" t="s">
        <v>205</v>
      </c>
      <c r="C2216" s="1" t="s">
        <v>210</v>
      </c>
      <c r="D2216" s="1" t="s">
        <v>13</v>
      </c>
      <c r="E2216" s="1">
        <v>2020</v>
      </c>
      <c r="F2216" s="1">
        <v>181</v>
      </c>
      <c r="G2216" s="1">
        <v>1459</v>
      </c>
      <c r="H2216" s="1">
        <v>585</v>
      </c>
    </row>
    <row r="2217" spans="1:8">
      <c r="A2217" s="1" t="s">
        <v>278</v>
      </c>
      <c r="B2217" s="1" t="s">
        <v>205</v>
      </c>
      <c r="C2217" s="1" t="s">
        <v>210</v>
      </c>
      <c r="D2217" s="1" t="s">
        <v>11</v>
      </c>
      <c r="E2217" s="1">
        <v>2020</v>
      </c>
      <c r="F2217" s="1">
        <v>190</v>
      </c>
      <c r="G2217" s="1">
        <v>1510</v>
      </c>
      <c r="H2217" s="1">
        <v>614</v>
      </c>
    </row>
    <row r="2218" spans="1:8">
      <c r="A2218" s="1" t="s">
        <v>278</v>
      </c>
      <c r="B2218" s="1" t="s">
        <v>205</v>
      </c>
      <c r="C2218" s="1" t="s">
        <v>210</v>
      </c>
      <c r="D2218" s="1" t="s">
        <v>10</v>
      </c>
      <c r="E2218" s="1">
        <v>2020</v>
      </c>
      <c r="F2218" s="1">
        <v>237</v>
      </c>
      <c r="G2218" s="1">
        <v>1901</v>
      </c>
      <c r="H2218" s="1">
        <v>765</v>
      </c>
    </row>
    <row r="2219" spans="1:8">
      <c r="A2219" s="1" t="s">
        <v>278</v>
      </c>
      <c r="B2219" s="1" t="s">
        <v>205</v>
      </c>
      <c r="C2219" s="1" t="s">
        <v>210</v>
      </c>
      <c r="D2219" s="1" t="s">
        <v>9</v>
      </c>
      <c r="E2219" s="1">
        <v>2020</v>
      </c>
      <c r="F2219" s="1">
        <v>203</v>
      </c>
      <c r="G2219" s="1">
        <v>1616</v>
      </c>
      <c r="H2219" s="1">
        <v>656</v>
      </c>
    </row>
    <row r="2220" spans="1:8">
      <c r="A2220" s="1" t="s">
        <v>278</v>
      </c>
      <c r="B2220" s="1" t="s">
        <v>205</v>
      </c>
      <c r="C2220" s="1" t="s">
        <v>210</v>
      </c>
      <c r="D2220" s="1" t="s">
        <v>8</v>
      </c>
      <c r="E2220" s="1">
        <v>2020</v>
      </c>
      <c r="F2220" s="1">
        <v>207</v>
      </c>
      <c r="G2220" s="1">
        <v>1668</v>
      </c>
      <c r="H2220" s="1">
        <v>669</v>
      </c>
    </row>
    <row r="2221" spans="1:8">
      <c r="A2221" s="1" t="s">
        <v>278</v>
      </c>
      <c r="B2221" s="1" t="s">
        <v>205</v>
      </c>
      <c r="C2221" s="1" t="s">
        <v>210</v>
      </c>
      <c r="D2221" s="1" t="s">
        <v>7</v>
      </c>
      <c r="E2221" s="1">
        <v>2020</v>
      </c>
      <c r="F2221" s="1">
        <v>212</v>
      </c>
      <c r="G2221" s="1">
        <v>1701</v>
      </c>
      <c r="H2221" s="1">
        <v>684</v>
      </c>
    </row>
    <row r="2222" spans="1:8">
      <c r="A2222" s="1" t="s">
        <v>278</v>
      </c>
      <c r="B2222" s="1" t="s">
        <v>205</v>
      </c>
      <c r="C2222" s="1" t="s">
        <v>210</v>
      </c>
      <c r="D2222" s="1" t="s">
        <v>6</v>
      </c>
      <c r="E2222" s="1">
        <v>2020</v>
      </c>
      <c r="F2222" s="1">
        <v>244</v>
      </c>
      <c r="G2222" s="1">
        <v>1942</v>
      </c>
      <c r="H2222" s="1">
        <v>788</v>
      </c>
    </row>
    <row r="2223" spans="1:8">
      <c r="A2223" s="1" t="s">
        <v>278</v>
      </c>
      <c r="B2223" s="1" t="s">
        <v>205</v>
      </c>
      <c r="C2223" s="1" t="s">
        <v>210</v>
      </c>
      <c r="D2223" s="1" t="s">
        <v>5</v>
      </c>
      <c r="E2223" s="1">
        <v>2020</v>
      </c>
      <c r="F2223" s="1">
        <v>184</v>
      </c>
      <c r="G2223" s="1">
        <v>1471</v>
      </c>
      <c r="H2223" s="1">
        <v>595</v>
      </c>
    </row>
    <row r="2224" spans="1:8">
      <c r="A2224" s="1" t="s">
        <v>278</v>
      </c>
      <c r="B2224" s="1" t="s">
        <v>205</v>
      </c>
      <c r="C2224" s="1" t="s">
        <v>210</v>
      </c>
      <c r="D2224" s="1" t="s">
        <v>4</v>
      </c>
      <c r="E2224" s="1">
        <v>2020</v>
      </c>
      <c r="F2224" s="1">
        <v>239</v>
      </c>
      <c r="G2224" s="1">
        <v>1924</v>
      </c>
      <c r="H2224" s="1">
        <v>773</v>
      </c>
    </row>
    <row r="2225" spans="1:8">
      <c r="A2225" s="1" t="s">
        <v>278</v>
      </c>
      <c r="B2225" s="1" t="s">
        <v>204</v>
      </c>
      <c r="C2225" s="1" t="s">
        <v>210</v>
      </c>
      <c r="D2225" s="1" t="s">
        <v>16</v>
      </c>
      <c r="E2225" s="1">
        <v>2020</v>
      </c>
      <c r="F2225" s="1">
        <v>219</v>
      </c>
      <c r="G2225" s="1">
        <v>660</v>
      </c>
      <c r="H2225" s="1">
        <v>338</v>
      </c>
    </row>
    <row r="2226" spans="1:8">
      <c r="A2226" s="1" t="s">
        <v>278</v>
      </c>
      <c r="B2226" s="1" t="s">
        <v>204</v>
      </c>
      <c r="C2226" s="1" t="s">
        <v>210</v>
      </c>
      <c r="D2226" s="1" t="s">
        <v>14</v>
      </c>
      <c r="E2226" s="1">
        <v>2020</v>
      </c>
      <c r="F2226" s="1">
        <v>240</v>
      </c>
      <c r="G2226" s="1">
        <v>720</v>
      </c>
      <c r="H2226" s="1">
        <v>369</v>
      </c>
    </row>
    <row r="2227" spans="1:8">
      <c r="A2227" s="1" t="s">
        <v>278</v>
      </c>
      <c r="B2227" s="1" t="s">
        <v>204</v>
      </c>
      <c r="C2227" s="1" t="s">
        <v>210</v>
      </c>
      <c r="D2227" s="1" t="s">
        <v>13</v>
      </c>
      <c r="E2227" s="1">
        <v>2020</v>
      </c>
      <c r="F2227" s="1">
        <v>267</v>
      </c>
      <c r="G2227" s="1">
        <v>801</v>
      </c>
      <c r="H2227" s="1">
        <v>412</v>
      </c>
    </row>
    <row r="2228" spans="1:8">
      <c r="A2228" s="1" t="s">
        <v>278</v>
      </c>
      <c r="B2228" s="1" t="s">
        <v>204</v>
      </c>
      <c r="C2228" s="1" t="s">
        <v>210</v>
      </c>
      <c r="D2228" s="1" t="s">
        <v>11</v>
      </c>
      <c r="E2228" s="1">
        <v>2020</v>
      </c>
      <c r="F2228" s="1">
        <v>222</v>
      </c>
      <c r="G2228" s="1">
        <v>656</v>
      </c>
      <c r="H2228" s="1">
        <v>342</v>
      </c>
    </row>
    <row r="2229" spans="1:8">
      <c r="A2229" s="1" t="s">
        <v>278</v>
      </c>
      <c r="B2229" s="1" t="s">
        <v>204</v>
      </c>
      <c r="C2229" s="1" t="s">
        <v>210</v>
      </c>
      <c r="D2229" s="1" t="s">
        <v>10</v>
      </c>
      <c r="E2229" s="1">
        <v>2020</v>
      </c>
      <c r="F2229" s="1">
        <v>211</v>
      </c>
      <c r="G2229" s="1">
        <v>627</v>
      </c>
      <c r="H2229" s="1">
        <v>325</v>
      </c>
    </row>
    <row r="2230" spans="1:8">
      <c r="A2230" s="1" t="s">
        <v>278</v>
      </c>
      <c r="B2230" s="1" t="s">
        <v>204</v>
      </c>
      <c r="C2230" s="1" t="s">
        <v>210</v>
      </c>
      <c r="D2230" s="1" t="s">
        <v>9</v>
      </c>
      <c r="E2230" s="1">
        <v>2020</v>
      </c>
      <c r="F2230" s="1">
        <v>317</v>
      </c>
      <c r="G2230" s="1">
        <v>867</v>
      </c>
      <c r="H2230" s="1">
        <v>489</v>
      </c>
    </row>
    <row r="2231" spans="1:8">
      <c r="A2231" s="1" t="s">
        <v>278</v>
      </c>
      <c r="B2231" s="1" t="s">
        <v>204</v>
      </c>
      <c r="C2231" s="1" t="s">
        <v>210</v>
      </c>
      <c r="D2231" s="1" t="s">
        <v>8</v>
      </c>
      <c r="E2231" s="1">
        <v>2020</v>
      </c>
      <c r="F2231" s="1">
        <v>325</v>
      </c>
      <c r="G2231" s="1">
        <v>899</v>
      </c>
      <c r="H2231" s="1">
        <v>501</v>
      </c>
    </row>
    <row r="2232" spans="1:8">
      <c r="A2232" s="1" t="s">
        <v>278</v>
      </c>
      <c r="B2232" s="1" t="s">
        <v>204</v>
      </c>
      <c r="C2232" s="1" t="s">
        <v>210</v>
      </c>
      <c r="D2232" s="1" t="s">
        <v>7</v>
      </c>
      <c r="E2232" s="1">
        <v>2020</v>
      </c>
      <c r="F2232" s="1">
        <v>292</v>
      </c>
      <c r="G2232" s="1">
        <v>797</v>
      </c>
      <c r="H2232" s="1">
        <v>450</v>
      </c>
    </row>
    <row r="2233" spans="1:8">
      <c r="A2233" s="1" t="s">
        <v>278</v>
      </c>
      <c r="B2233" s="1" t="s">
        <v>204</v>
      </c>
      <c r="C2233" s="1" t="s">
        <v>210</v>
      </c>
      <c r="D2233" s="1" t="s">
        <v>6</v>
      </c>
      <c r="E2233" s="1">
        <v>2020</v>
      </c>
      <c r="F2233" s="1">
        <v>312</v>
      </c>
      <c r="G2233" s="1">
        <v>859</v>
      </c>
      <c r="H2233" s="1">
        <v>481</v>
      </c>
    </row>
    <row r="2234" spans="1:8">
      <c r="A2234" s="1" t="s">
        <v>278</v>
      </c>
      <c r="B2234" s="1" t="s">
        <v>204</v>
      </c>
      <c r="C2234" s="1" t="s">
        <v>210</v>
      </c>
      <c r="D2234" s="1" t="s">
        <v>5</v>
      </c>
      <c r="E2234" s="1">
        <v>2020</v>
      </c>
      <c r="F2234" s="1">
        <v>265</v>
      </c>
      <c r="G2234" s="1">
        <v>729</v>
      </c>
      <c r="H2234" s="1">
        <v>409</v>
      </c>
    </row>
    <row r="2235" spans="1:8">
      <c r="A2235" s="1" t="s">
        <v>278</v>
      </c>
      <c r="B2235" s="1" t="s">
        <v>204</v>
      </c>
      <c r="C2235" s="1" t="s">
        <v>210</v>
      </c>
      <c r="D2235" s="1" t="s">
        <v>4</v>
      </c>
      <c r="E2235" s="1">
        <v>2020</v>
      </c>
      <c r="F2235" s="1">
        <v>221</v>
      </c>
      <c r="G2235" s="1">
        <v>603</v>
      </c>
      <c r="H2235" s="1">
        <v>341</v>
      </c>
    </row>
    <row r="2236" spans="1:8">
      <c r="A2236" s="1" t="s">
        <v>278</v>
      </c>
      <c r="B2236" s="1" t="s">
        <v>203</v>
      </c>
      <c r="C2236" s="1" t="s">
        <v>210</v>
      </c>
      <c r="D2236" s="1" t="s">
        <v>11</v>
      </c>
      <c r="E2236" s="1">
        <v>2020</v>
      </c>
      <c r="F2236" s="1">
        <v>338</v>
      </c>
      <c r="G2236" s="1">
        <v>956</v>
      </c>
      <c r="H2236" s="1">
        <v>410</v>
      </c>
    </row>
    <row r="2237" spans="1:8">
      <c r="A2237" s="1" t="s">
        <v>278</v>
      </c>
      <c r="B2237" s="1" t="s">
        <v>203</v>
      </c>
      <c r="C2237" s="1" t="s">
        <v>210</v>
      </c>
      <c r="D2237" s="1" t="s">
        <v>10</v>
      </c>
      <c r="E2237" s="1">
        <v>2020</v>
      </c>
      <c r="F2237" s="1">
        <v>351</v>
      </c>
      <c r="G2237" s="1">
        <v>986</v>
      </c>
      <c r="H2237" s="1">
        <v>426</v>
      </c>
    </row>
    <row r="2238" spans="1:8">
      <c r="A2238" s="1" t="s">
        <v>278</v>
      </c>
      <c r="B2238" s="1" t="s">
        <v>203</v>
      </c>
      <c r="C2238" s="1" t="s">
        <v>210</v>
      </c>
      <c r="D2238" s="1" t="s">
        <v>9</v>
      </c>
      <c r="E2238" s="1">
        <v>2020</v>
      </c>
      <c r="F2238" s="1">
        <v>396</v>
      </c>
      <c r="G2238" s="1">
        <v>1104</v>
      </c>
      <c r="H2238" s="1">
        <v>480</v>
      </c>
    </row>
    <row r="2239" spans="1:8">
      <c r="A2239" s="1" t="s">
        <v>278</v>
      </c>
      <c r="B2239" s="1" t="s">
        <v>203</v>
      </c>
      <c r="C2239" s="1" t="s">
        <v>210</v>
      </c>
      <c r="D2239" s="1" t="s">
        <v>8</v>
      </c>
      <c r="E2239" s="1">
        <v>2020</v>
      </c>
      <c r="F2239" s="1">
        <v>398</v>
      </c>
      <c r="G2239" s="1">
        <v>1115</v>
      </c>
      <c r="H2239" s="1">
        <v>482</v>
      </c>
    </row>
    <row r="2240" spans="1:8">
      <c r="A2240" s="1" t="s">
        <v>278</v>
      </c>
      <c r="B2240" s="1" t="s">
        <v>203</v>
      </c>
      <c r="C2240" s="1" t="s">
        <v>210</v>
      </c>
      <c r="D2240" s="1" t="s">
        <v>7</v>
      </c>
      <c r="E2240" s="1">
        <v>2020</v>
      </c>
      <c r="F2240" s="1">
        <v>370</v>
      </c>
      <c r="G2240" s="1">
        <v>1035</v>
      </c>
      <c r="H2240" s="1">
        <v>449</v>
      </c>
    </row>
    <row r="2241" spans="1:8">
      <c r="A2241" s="1" t="s">
        <v>278</v>
      </c>
      <c r="B2241" s="1" t="s">
        <v>203</v>
      </c>
      <c r="C2241" s="1" t="s">
        <v>210</v>
      </c>
      <c r="D2241" s="1" t="s">
        <v>6</v>
      </c>
      <c r="E2241" s="1">
        <v>2020</v>
      </c>
      <c r="F2241" s="1">
        <v>406</v>
      </c>
      <c r="G2241" s="1">
        <v>1132</v>
      </c>
      <c r="H2241" s="1">
        <v>493</v>
      </c>
    </row>
    <row r="2242" spans="1:8">
      <c r="A2242" s="1" t="s">
        <v>278</v>
      </c>
      <c r="B2242" s="1" t="s">
        <v>203</v>
      </c>
      <c r="C2242" s="1" t="s">
        <v>210</v>
      </c>
      <c r="D2242" s="1" t="s">
        <v>5</v>
      </c>
      <c r="E2242" s="1">
        <v>2020</v>
      </c>
      <c r="F2242" s="1">
        <v>394</v>
      </c>
      <c r="G2242" s="1">
        <v>1097</v>
      </c>
      <c r="H2242" s="1">
        <v>477</v>
      </c>
    </row>
    <row r="2243" spans="1:8">
      <c r="A2243" s="1" t="s">
        <v>278</v>
      </c>
      <c r="B2243" s="1" t="s">
        <v>203</v>
      </c>
      <c r="C2243" s="1" t="s">
        <v>210</v>
      </c>
      <c r="D2243" s="1" t="s">
        <v>4</v>
      </c>
      <c r="E2243" s="1">
        <v>2020</v>
      </c>
      <c r="F2243" s="1">
        <v>360</v>
      </c>
      <c r="G2243" s="1">
        <v>1007</v>
      </c>
      <c r="H2243" s="1">
        <v>437</v>
      </c>
    </row>
    <row r="2244" spans="1:8">
      <c r="A2244" s="1" t="s">
        <v>278</v>
      </c>
      <c r="B2244" s="1" t="s">
        <v>207</v>
      </c>
      <c r="C2244" s="1" t="s">
        <v>209</v>
      </c>
      <c r="D2244" s="1" t="s">
        <v>18</v>
      </c>
      <c r="E2244" s="1">
        <v>2020</v>
      </c>
      <c r="F2244" s="1">
        <v>430</v>
      </c>
      <c r="G2244" s="1">
        <v>256</v>
      </c>
      <c r="H2244" s="1">
        <v>250</v>
      </c>
    </row>
    <row r="2245" spans="1:8">
      <c r="A2245" s="1" t="s">
        <v>278</v>
      </c>
      <c r="B2245" s="1" t="s">
        <v>207</v>
      </c>
      <c r="C2245" s="1" t="s">
        <v>209</v>
      </c>
      <c r="D2245" s="1" t="s">
        <v>16</v>
      </c>
      <c r="E2245" s="1">
        <v>2020</v>
      </c>
      <c r="F2245" s="1">
        <v>479</v>
      </c>
      <c r="G2245" s="1">
        <v>285</v>
      </c>
      <c r="H2245" s="1">
        <v>279</v>
      </c>
    </row>
    <row r="2246" spans="1:8">
      <c r="A2246" s="1" t="s">
        <v>278</v>
      </c>
      <c r="B2246" s="1" t="s">
        <v>207</v>
      </c>
      <c r="C2246" s="1" t="s">
        <v>209</v>
      </c>
      <c r="D2246" s="1" t="s">
        <v>14</v>
      </c>
      <c r="E2246" s="1">
        <v>2020</v>
      </c>
      <c r="F2246" s="1">
        <v>428</v>
      </c>
      <c r="G2246" s="1">
        <v>259</v>
      </c>
      <c r="H2246" s="1">
        <v>249</v>
      </c>
    </row>
    <row r="2247" spans="1:8">
      <c r="A2247" s="1" t="s">
        <v>278</v>
      </c>
      <c r="B2247" s="1" t="s">
        <v>207</v>
      </c>
      <c r="C2247" s="1" t="s">
        <v>209</v>
      </c>
      <c r="D2247" s="1" t="s">
        <v>13</v>
      </c>
      <c r="E2247" s="1">
        <v>2020</v>
      </c>
      <c r="F2247" s="1">
        <v>422</v>
      </c>
      <c r="G2247" s="1">
        <v>255</v>
      </c>
      <c r="H2247" s="1">
        <v>246</v>
      </c>
    </row>
    <row r="2248" spans="1:8">
      <c r="A2248" s="1" t="s">
        <v>278</v>
      </c>
      <c r="B2248" s="1" t="s">
        <v>207</v>
      </c>
      <c r="C2248" s="1" t="s">
        <v>209</v>
      </c>
      <c r="D2248" s="1" t="s">
        <v>11</v>
      </c>
      <c r="E2248" s="1">
        <v>2020</v>
      </c>
      <c r="F2248" s="1">
        <v>337</v>
      </c>
      <c r="G2248" s="1">
        <v>202</v>
      </c>
      <c r="H2248" s="1">
        <v>196</v>
      </c>
    </row>
    <row r="2249" spans="1:8">
      <c r="A2249" s="1" t="s">
        <v>278</v>
      </c>
      <c r="B2249" s="1" t="s">
        <v>207</v>
      </c>
      <c r="C2249" s="1" t="s">
        <v>209</v>
      </c>
      <c r="D2249" s="1" t="s">
        <v>10</v>
      </c>
      <c r="E2249" s="1">
        <v>2020</v>
      </c>
      <c r="F2249" s="1">
        <v>329</v>
      </c>
      <c r="G2249" s="1">
        <v>196</v>
      </c>
      <c r="H2249" s="1">
        <v>191</v>
      </c>
    </row>
    <row r="2250" spans="1:8">
      <c r="A2250" s="1" t="s">
        <v>278</v>
      </c>
      <c r="B2250" s="1" t="s">
        <v>207</v>
      </c>
      <c r="C2250" s="1" t="s">
        <v>209</v>
      </c>
      <c r="D2250" s="1" t="s">
        <v>9</v>
      </c>
      <c r="E2250" s="1">
        <v>2020</v>
      </c>
      <c r="F2250" s="1">
        <v>333</v>
      </c>
      <c r="G2250" s="1">
        <v>200</v>
      </c>
      <c r="H2250" s="1">
        <v>194</v>
      </c>
    </row>
    <row r="2251" spans="1:8">
      <c r="A2251" s="1" t="s">
        <v>278</v>
      </c>
      <c r="B2251" s="1" t="s">
        <v>207</v>
      </c>
      <c r="C2251" s="1" t="s">
        <v>209</v>
      </c>
      <c r="D2251" s="1" t="s">
        <v>8</v>
      </c>
      <c r="E2251" s="1">
        <v>2020</v>
      </c>
      <c r="F2251" s="1">
        <v>332</v>
      </c>
      <c r="G2251" s="1">
        <v>199</v>
      </c>
      <c r="H2251" s="1">
        <v>193</v>
      </c>
    </row>
    <row r="2252" spans="1:8">
      <c r="A2252" s="1" t="s">
        <v>278</v>
      </c>
      <c r="B2252" s="1" t="s">
        <v>207</v>
      </c>
      <c r="C2252" s="1" t="s">
        <v>209</v>
      </c>
      <c r="D2252" s="1" t="s">
        <v>7</v>
      </c>
      <c r="E2252" s="1">
        <v>2020</v>
      </c>
      <c r="F2252" s="1">
        <v>350</v>
      </c>
      <c r="G2252" s="1">
        <v>210</v>
      </c>
      <c r="H2252" s="1">
        <v>204</v>
      </c>
    </row>
    <row r="2253" spans="1:8">
      <c r="A2253" s="1" t="s">
        <v>278</v>
      </c>
      <c r="B2253" s="1" t="s">
        <v>207</v>
      </c>
      <c r="C2253" s="1" t="s">
        <v>209</v>
      </c>
      <c r="D2253" s="1" t="s">
        <v>6</v>
      </c>
      <c r="E2253" s="1">
        <v>2020</v>
      </c>
      <c r="F2253" s="1">
        <v>264</v>
      </c>
      <c r="G2253" s="1">
        <v>157</v>
      </c>
      <c r="H2253" s="1">
        <v>153</v>
      </c>
    </row>
    <row r="2254" spans="1:8">
      <c r="A2254" s="1" t="s">
        <v>278</v>
      </c>
      <c r="B2254" s="1" t="s">
        <v>207</v>
      </c>
      <c r="C2254" s="1" t="s">
        <v>209</v>
      </c>
      <c r="D2254" s="1" t="s">
        <v>5</v>
      </c>
      <c r="E2254" s="1">
        <v>2020</v>
      </c>
      <c r="F2254" s="1">
        <v>308</v>
      </c>
      <c r="G2254" s="1">
        <v>186</v>
      </c>
      <c r="H2254" s="1">
        <v>179</v>
      </c>
    </row>
    <row r="2255" spans="1:8">
      <c r="A2255" s="1" t="s">
        <v>278</v>
      </c>
      <c r="B2255" s="1" t="s">
        <v>207</v>
      </c>
      <c r="C2255" s="1" t="s">
        <v>209</v>
      </c>
      <c r="D2255" s="1" t="s">
        <v>4</v>
      </c>
      <c r="E2255" s="1">
        <v>2020</v>
      </c>
      <c r="F2255" s="1">
        <v>253</v>
      </c>
      <c r="G2255" s="1">
        <v>151</v>
      </c>
      <c r="H2255" s="1">
        <v>147</v>
      </c>
    </row>
    <row r="2256" spans="1:8">
      <c r="A2256" s="1" t="s">
        <v>278</v>
      </c>
      <c r="B2256" s="1" t="s">
        <v>206</v>
      </c>
      <c r="C2256" s="1" t="s">
        <v>209</v>
      </c>
      <c r="D2256" s="1" t="s">
        <v>18</v>
      </c>
      <c r="E2256" s="1">
        <v>2020</v>
      </c>
      <c r="F2256" s="1">
        <v>330</v>
      </c>
      <c r="G2256" s="1">
        <v>231</v>
      </c>
      <c r="H2256" s="1">
        <v>199</v>
      </c>
    </row>
    <row r="2257" spans="1:8">
      <c r="A2257" s="1" t="s">
        <v>278</v>
      </c>
      <c r="B2257" s="1" t="s">
        <v>206</v>
      </c>
      <c r="C2257" s="1" t="s">
        <v>209</v>
      </c>
      <c r="D2257" s="1" t="s">
        <v>16</v>
      </c>
      <c r="E2257" s="1">
        <v>2020</v>
      </c>
      <c r="F2257" s="1">
        <v>310</v>
      </c>
      <c r="G2257" s="1">
        <v>218</v>
      </c>
      <c r="H2257" s="1">
        <v>187</v>
      </c>
    </row>
    <row r="2258" spans="1:8">
      <c r="A2258" s="1" t="s">
        <v>278</v>
      </c>
      <c r="B2258" s="1" t="s">
        <v>206</v>
      </c>
      <c r="C2258" s="1" t="s">
        <v>209</v>
      </c>
      <c r="D2258" s="1" t="s">
        <v>14</v>
      </c>
      <c r="E2258" s="1">
        <v>2020</v>
      </c>
      <c r="F2258" s="1">
        <v>343</v>
      </c>
      <c r="G2258" s="1">
        <v>240</v>
      </c>
      <c r="H2258" s="1">
        <v>206</v>
      </c>
    </row>
    <row r="2259" spans="1:8">
      <c r="A2259" s="1" t="s">
        <v>278</v>
      </c>
      <c r="B2259" s="1" t="s">
        <v>206</v>
      </c>
      <c r="C2259" s="1" t="s">
        <v>209</v>
      </c>
      <c r="D2259" s="1" t="s">
        <v>13</v>
      </c>
      <c r="E2259" s="1">
        <v>2020</v>
      </c>
      <c r="F2259" s="1">
        <v>339</v>
      </c>
      <c r="G2259" s="1">
        <v>237</v>
      </c>
      <c r="H2259" s="1">
        <v>204</v>
      </c>
    </row>
    <row r="2260" spans="1:8">
      <c r="A2260" s="1" t="s">
        <v>278</v>
      </c>
      <c r="B2260" s="1" t="s">
        <v>206</v>
      </c>
      <c r="C2260" s="1" t="s">
        <v>209</v>
      </c>
      <c r="D2260" s="1" t="s">
        <v>11</v>
      </c>
      <c r="E2260" s="1">
        <v>2020</v>
      </c>
      <c r="F2260" s="1">
        <v>343</v>
      </c>
      <c r="G2260" s="1">
        <v>240</v>
      </c>
      <c r="H2260" s="1">
        <v>206</v>
      </c>
    </row>
    <row r="2261" spans="1:8">
      <c r="A2261" s="1" t="s">
        <v>278</v>
      </c>
      <c r="B2261" s="1" t="s">
        <v>206</v>
      </c>
      <c r="C2261" s="1" t="s">
        <v>209</v>
      </c>
      <c r="D2261" s="1" t="s">
        <v>10</v>
      </c>
      <c r="E2261" s="1">
        <v>2020</v>
      </c>
      <c r="F2261" s="1">
        <v>336</v>
      </c>
      <c r="G2261" s="1">
        <v>236</v>
      </c>
      <c r="H2261" s="1">
        <v>202</v>
      </c>
    </row>
    <row r="2262" spans="1:8">
      <c r="A2262" s="1" t="s">
        <v>278</v>
      </c>
      <c r="B2262" s="1" t="s">
        <v>206</v>
      </c>
      <c r="C2262" s="1" t="s">
        <v>209</v>
      </c>
      <c r="D2262" s="1" t="s">
        <v>9</v>
      </c>
      <c r="E2262" s="1">
        <v>2020</v>
      </c>
      <c r="F2262" s="1">
        <v>316</v>
      </c>
      <c r="G2262" s="1">
        <v>221</v>
      </c>
      <c r="H2262" s="1">
        <v>190</v>
      </c>
    </row>
    <row r="2263" spans="1:8">
      <c r="A2263" s="1" t="s">
        <v>278</v>
      </c>
      <c r="B2263" s="1" t="s">
        <v>206</v>
      </c>
      <c r="C2263" s="1" t="s">
        <v>209</v>
      </c>
      <c r="D2263" s="1" t="s">
        <v>8</v>
      </c>
      <c r="E2263" s="1">
        <v>2020</v>
      </c>
      <c r="F2263" s="1">
        <v>317</v>
      </c>
      <c r="G2263" s="1">
        <v>220</v>
      </c>
      <c r="H2263" s="1">
        <v>191</v>
      </c>
    </row>
    <row r="2264" spans="1:8">
      <c r="A2264" s="1" t="s">
        <v>278</v>
      </c>
      <c r="B2264" s="1" t="s">
        <v>206</v>
      </c>
      <c r="C2264" s="1" t="s">
        <v>209</v>
      </c>
      <c r="D2264" s="1" t="s">
        <v>7</v>
      </c>
      <c r="E2264" s="1">
        <v>2020</v>
      </c>
      <c r="F2264" s="1">
        <v>312</v>
      </c>
      <c r="G2264" s="1">
        <v>219</v>
      </c>
      <c r="H2264" s="1">
        <v>188</v>
      </c>
    </row>
    <row r="2265" spans="1:8">
      <c r="A2265" s="1" t="s">
        <v>278</v>
      </c>
      <c r="B2265" s="1" t="s">
        <v>206</v>
      </c>
      <c r="C2265" s="1" t="s">
        <v>209</v>
      </c>
      <c r="D2265" s="1" t="s">
        <v>6</v>
      </c>
      <c r="E2265" s="1">
        <v>2020</v>
      </c>
      <c r="F2265" s="1">
        <v>390</v>
      </c>
      <c r="G2265" s="1">
        <v>270</v>
      </c>
      <c r="H2265" s="1">
        <v>235</v>
      </c>
    </row>
    <row r="2266" spans="1:8">
      <c r="A2266" s="1" t="s">
        <v>278</v>
      </c>
      <c r="B2266" s="1" t="s">
        <v>206</v>
      </c>
      <c r="C2266" s="1" t="s">
        <v>209</v>
      </c>
      <c r="D2266" s="1" t="s">
        <v>5</v>
      </c>
      <c r="E2266" s="1">
        <v>2020</v>
      </c>
      <c r="F2266" s="1">
        <v>334</v>
      </c>
      <c r="G2266" s="1">
        <v>232</v>
      </c>
      <c r="H2266" s="1">
        <v>201</v>
      </c>
    </row>
    <row r="2267" spans="1:8">
      <c r="A2267" s="1" t="s">
        <v>278</v>
      </c>
      <c r="B2267" s="1" t="s">
        <v>206</v>
      </c>
      <c r="C2267" s="1" t="s">
        <v>209</v>
      </c>
      <c r="D2267" s="1" t="s">
        <v>4</v>
      </c>
      <c r="E2267" s="1">
        <v>2020</v>
      </c>
      <c r="F2267" s="1">
        <v>388</v>
      </c>
      <c r="G2267" s="1">
        <v>273</v>
      </c>
      <c r="H2267" s="1">
        <v>233</v>
      </c>
    </row>
    <row r="2268" spans="1:8">
      <c r="A2268" s="1" t="s">
        <v>278</v>
      </c>
      <c r="B2268" s="1" t="s">
        <v>205</v>
      </c>
      <c r="C2268" s="1" t="s">
        <v>209</v>
      </c>
      <c r="D2268" s="1" t="s">
        <v>18</v>
      </c>
      <c r="E2268" s="1">
        <v>2020</v>
      </c>
      <c r="F2268" s="1">
        <v>96</v>
      </c>
      <c r="G2268" s="1">
        <v>870</v>
      </c>
      <c r="H2268" s="1">
        <v>309</v>
      </c>
    </row>
    <row r="2269" spans="1:8">
      <c r="A2269" s="1" t="s">
        <v>278</v>
      </c>
      <c r="B2269" s="1" t="s">
        <v>205</v>
      </c>
      <c r="C2269" s="1" t="s">
        <v>209</v>
      </c>
      <c r="D2269" s="1" t="s">
        <v>16</v>
      </c>
      <c r="E2269" s="1">
        <v>2020</v>
      </c>
      <c r="F2269" s="1">
        <v>126</v>
      </c>
      <c r="G2269" s="1">
        <v>1128</v>
      </c>
      <c r="H2269" s="1">
        <v>408</v>
      </c>
    </row>
    <row r="2270" spans="1:8">
      <c r="A2270" s="1" t="s">
        <v>278</v>
      </c>
      <c r="B2270" s="1" t="s">
        <v>205</v>
      </c>
      <c r="C2270" s="1" t="s">
        <v>209</v>
      </c>
      <c r="D2270" s="1" t="s">
        <v>14</v>
      </c>
      <c r="E2270" s="1">
        <v>2020</v>
      </c>
      <c r="F2270" s="1">
        <v>141</v>
      </c>
      <c r="G2270" s="1">
        <v>1263</v>
      </c>
      <c r="H2270" s="1">
        <v>454</v>
      </c>
    </row>
    <row r="2271" spans="1:8">
      <c r="A2271" s="1" t="s">
        <v>278</v>
      </c>
      <c r="B2271" s="1" t="s">
        <v>205</v>
      </c>
      <c r="C2271" s="1" t="s">
        <v>209</v>
      </c>
      <c r="D2271" s="1" t="s">
        <v>13</v>
      </c>
      <c r="E2271" s="1">
        <v>2020</v>
      </c>
      <c r="F2271" s="1">
        <v>147</v>
      </c>
      <c r="G2271" s="1">
        <v>1164</v>
      </c>
      <c r="H2271" s="1">
        <v>474</v>
      </c>
    </row>
    <row r="2272" spans="1:8">
      <c r="A2272" s="1" t="s">
        <v>278</v>
      </c>
      <c r="B2272" s="1" t="s">
        <v>205</v>
      </c>
      <c r="C2272" s="1" t="s">
        <v>209</v>
      </c>
      <c r="D2272" s="1" t="s">
        <v>11</v>
      </c>
      <c r="E2272" s="1">
        <v>2020</v>
      </c>
      <c r="F2272" s="1">
        <v>163</v>
      </c>
      <c r="G2272" s="1">
        <v>1303</v>
      </c>
      <c r="H2272" s="1">
        <v>527</v>
      </c>
    </row>
    <row r="2273" spans="1:8">
      <c r="A2273" s="1" t="s">
        <v>278</v>
      </c>
      <c r="B2273" s="1" t="s">
        <v>205</v>
      </c>
      <c r="C2273" s="1" t="s">
        <v>209</v>
      </c>
      <c r="D2273" s="1" t="s">
        <v>10</v>
      </c>
      <c r="E2273" s="1">
        <v>2020</v>
      </c>
      <c r="F2273" s="1">
        <v>195</v>
      </c>
      <c r="G2273" s="1">
        <v>1558</v>
      </c>
      <c r="H2273" s="1">
        <v>631</v>
      </c>
    </row>
    <row r="2274" spans="1:8">
      <c r="A2274" s="1" t="s">
        <v>278</v>
      </c>
      <c r="B2274" s="1" t="s">
        <v>205</v>
      </c>
      <c r="C2274" s="1" t="s">
        <v>209</v>
      </c>
      <c r="D2274" s="1" t="s">
        <v>9</v>
      </c>
      <c r="E2274" s="1">
        <v>2020</v>
      </c>
      <c r="F2274" s="1">
        <v>172</v>
      </c>
      <c r="G2274" s="1">
        <v>1384</v>
      </c>
      <c r="H2274" s="1">
        <v>556</v>
      </c>
    </row>
    <row r="2275" spans="1:8">
      <c r="A2275" s="1" t="s">
        <v>278</v>
      </c>
      <c r="B2275" s="1" t="s">
        <v>205</v>
      </c>
      <c r="C2275" s="1" t="s">
        <v>209</v>
      </c>
      <c r="D2275" s="1" t="s">
        <v>8</v>
      </c>
      <c r="E2275" s="1">
        <v>2020</v>
      </c>
      <c r="F2275" s="1">
        <v>188</v>
      </c>
      <c r="G2275" s="1">
        <v>1503</v>
      </c>
      <c r="H2275" s="1">
        <v>606</v>
      </c>
    </row>
    <row r="2276" spans="1:8">
      <c r="A2276" s="1" t="s">
        <v>278</v>
      </c>
      <c r="B2276" s="1" t="s">
        <v>205</v>
      </c>
      <c r="C2276" s="1" t="s">
        <v>209</v>
      </c>
      <c r="D2276" s="1" t="s">
        <v>7</v>
      </c>
      <c r="E2276" s="1">
        <v>2020</v>
      </c>
      <c r="F2276" s="1">
        <v>146</v>
      </c>
      <c r="G2276" s="1">
        <v>1158</v>
      </c>
      <c r="H2276" s="1">
        <v>472</v>
      </c>
    </row>
    <row r="2277" spans="1:8">
      <c r="A2277" s="1" t="s">
        <v>278</v>
      </c>
      <c r="B2277" s="1" t="s">
        <v>205</v>
      </c>
      <c r="C2277" s="1" t="s">
        <v>209</v>
      </c>
      <c r="D2277" s="1" t="s">
        <v>6</v>
      </c>
      <c r="E2277" s="1">
        <v>2020</v>
      </c>
      <c r="F2277" s="1">
        <v>166</v>
      </c>
      <c r="G2277" s="1">
        <v>1321</v>
      </c>
      <c r="H2277" s="1">
        <v>538</v>
      </c>
    </row>
    <row r="2278" spans="1:8">
      <c r="A2278" s="1" t="s">
        <v>278</v>
      </c>
      <c r="B2278" s="1" t="s">
        <v>205</v>
      </c>
      <c r="C2278" s="1" t="s">
        <v>209</v>
      </c>
      <c r="D2278" s="1" t="s">
        <v>5</v>
      </c>
      <c r="E2278" s="1">
        <v>2020</v>
      </c>
      <c r="F2278" s="1">
        <v>127</v>
      </c>
      <c r="G2278" s="1">
        <v>1012</v>
      </c>
      <c r="H2278" s="1">
        <v>410</v>
      </c>
    </row>
    <row r="2279" spans="1:8">
      <c r="A2279" s="1" t="s">
        <v>278</v>
      </c>
      <c r="B2279" s="1" t="s">
        <v>205</v>
      </c>
      <c r="C2279" s="1" t="s">
        <v>209</v>
      </c>
      <c r="D2279" s="1" t="s">
        <v>4</v>
      </c>
      <c r="E2279" s="1">
        <v>2020</v>
      </c>
      <c r="F2279" s="1">
        <v>187</v>
      </c>
      <c r="G2279" s="1">
        <v>1498</v>
      </c>
      <c r="H2279" s="1">
        <v>603</v>
      </c>
    </row>
    <row r="2280" spans="1:8">
      <c r="A2280" s="1" t="s">
        <v>278</v>
      </c>
      <c r="B2280" s="1" t="s">
        <v>204</v>
      </c>
      <c r="C2280" s="1" t="s">
        <v>209</v>
      </c>
      <c r="D2280" s="1" t="s">
        <v>16</v>
      </c>
      <c r="E2280" s="1">
        <v>2020</v>
      </c>
      <c r="F2280" s="1">
        <v>174</v>
      </c>
      <c r="G2280" s="1">
        <v>521</v>
      </c>
      <c r="H2280" s="1">
        <v>268</v>
      </c>
    </row>
    <row r="2281" spans="1:8">
      <c r="A2281" s="1" t="s">
        <v>278</v>
      </c>
      <c r="B2281" s="1" t="s">
        <v>204</v>
      </c>
      <c r="C2281" s="1" t="s">
        <v>209</v>
      </c>
      <c r="D2281" s="1" t="s">
        <v>14</v>
      </c>
      <c r="E2281" s="1">
        <v>2020</v>
      </c>
      <c r="F2281" s="1">
        <v>179</v>
      </c>
      <c r="G2281" s="1">
        <v>538</v>
      </c>
      <c r="H2281" s="1">
        <v>276</v>
      </c>
    </row>
    <row r="2282" spans="1:8">
      <c r="A2282" s="1" t="s">
        <v>278</v>
      </c>
      <c r="B2282" s="1" t="s">
        <v>204</v>
      </c>
      <c r="C2282" s="1" t="s">
        <v>209</v>
      </c>
      <c r="D2282" s="1" t="s">
        <v>13</v>
      </c>
      <c r="E2282" s="1">
        <v>2020</v>
      </c>
      <c r="F2282" s="1">
        <v>201</v>
      </c>
      <c r="G2282" s="1">
        <v>606</v>
      </c>
      <c r="H2282" s="1">
        <v>311</v>
      </c>
    </row>
    <row r="2283" spans="1:8">
      <c r="A2283" s="1" t="s">
        <v>278</v>
      </c>
      <c r="B2283" s="1" t="s">
        <v>204</v>
      </c>
      <c r="C2283" s="1" t="s">
        <v>209</v>
      </c>
      <c r="D2283" s="1" t="s">
        <v>11</v>
      </c>
      <c r="E2283" s="1">
        <v>2020</v>
      </c>
      <c r="F2283" s="1">
        <v>196</v>
      </c>
      <c r="G2283" s="1">
        <v>588</v>
      </c>
      <c r="H2283" s="1">
        <v>302</v>
      </c>
    </row>
    <row r="2284" spans="1:8">
      <c r="A2284" s="1" t="s">
        <v>278</v>
      </c>
      <c r="B2284" s="1" t="s">
        <v>204</v>
      </c>
      <c r="C2284" s="1" t="s">
        <v>209</v>
      </c>
      <c r="D2284" s="1" t="s">
        <v>10</v>
      </c>
      <c r="E2284" s="1">
        <v>2020</v>
      </c>
      <c r="F2284" s="1">
        <v>148</v>
      </c>
      <c r="G2284" s="1">
        <v>444</v>
      </c>
      <c r="H2284" s="1">
        <v>229</v>
      </c>
    </row>
    <row r="2285" spans="1:8">
      <c r="A2285" s="1" t="s">
        <v>278</v>
      </c>
      <c r="B2285" s="1" t="s">
        <v>204</v>
      </c>
      <c r="C2285" s="1" t="s">
        <v>209</v>
      </c>
      <c r="D2285" s="1" t="s">
        <v>9</v>
      </c>
      <c r="E2285" s="1">
        <v>2020</v>
      </c>
      <c r="F2285" s="1">
        <v>227</v>
      </c>
      <c r="G2285" s="1">
        <v>627</v>
      </c>
      <c r="H2285" s="1">
        <v>349</v>
      </c>
    </row>
    <row r="2286" spans="1:8">
      <c r="A2286" s="1" t="s">
        <v>278</v>
      </c>
      <c r="B2286" s="1" t="s">
        <v>204</v>
      </c>
      <c r="C2286" s="1" t="s">
        <v>209</v>
      </c>
      <c r="D2286" s="1" t="s">
        <v>8</v>
      </c>
      <c r="E2286" s="1">
        <v>2020</v>
      </c>
      <c r="F2286" s="1">
        <v>219</v>
      </c>
      <c r="G2286" s="1">
        <v>603</v>
      </c>
      <c r="H2286" s="1">
        <v>338</v>
      </c>
    </row>
    <row r="2287" spans="1:8">
      <c r="A2287" s="1" t="s">
        <v>278</v>
      </c>
      <c r="B2287" s="1" t="s">
        <v>204</v>
      </c>
      <c r="C2287" s="1" t="s">
        <v>209</v>
      </c>
      <c r="D2287" s="1" t="s">
        <v>7</v>
      </c>
      <c r="E2287" s="1">
        <v>2020</v>
      </c>
      <c r="F2287" s="1">
        <v>209</v>
      </c>
      <c r="G2287" s="1">
        <v>569</v>
      </c>
      <c r="H2287" s="1">
        <v>322</v>
      </c>
    </row>
    <row r="2288" spans="1:8">
      <c r="A2288" s="1" t="s">
        <v>278</v>
      </c>
      <c r="B2288" s="1" t="s">
        <v>204</v>
      </c>
      <c r="C2288" s="1" t="s">
        <v>209</v>
      </c>
      <c r="D2288" s="1" t="s">
        <v>6</v>
      </c>
      <c r="E2288" s="1">
        <v>2020</v>
      </c>
      <c r="F2288" s="1">
        <v>246</v>
      </c>
      <c r="G2288" s="1">
        <v>677</v>
      </c>
      <c r="H2288" s="1">
        <v>380</v>
      </c>
    </row>
    <row r="2289" spans="1:8">
      <c r="A2289" s="1" t="s">
        <v>278</v>
      </c>
      <c r="B2289" s="1" t="s">
        <v>204</v>
      </c>
      <c r="C2289" s="1" t="s">
        <v>209</v>
      </c>
      <c r="D2289" s="1" t="s">
        <v>5</v>
      </c>
      <c r="E2289" s="1">
        <v>2020</v>
      </c>
      <c r="F2289" s="1">
        <v>183</v>
      </c>
      <c r="G2289" s="1">
        <v>508</v>
      </c>
      <c r="H2289" s="1">
        <v>282</v>
      </c>
    </row>
    <row r="2290" spans="1:8">
      <c r="A2290" s="1" t="s">
        <v>278</v>
      </c>
      <c r="B2290" s="1" t="s">
        <v>204</v>
      </c>
      <c r="C2290" s="1" t="s">
        <v>209</v>
      </c>
      <c r="D2290" s="1" t="s">
        <v>4</v>
      </c>
      <c r="E2290" s="1">
        <v>2020</v>
      </c>
      <c r="F2290" s="1">
        <v>176</v>
      </c>
      <c r="G2290" s="1">
        <v>482</v>
      </c>
      <c r="H2290" s="1">
        <v>271</v>
      </c>
    </row>
    <row r="2291" spans="1:8">
      <c r="A2291" s="1" t="s">
        <v>278</v>
      </c>
      <c r="B2291" s="1" t="s">
        <v>203</v>
      </c>
      <c r="C2291" s="1" t="s">
        <v>209</v>
      </c>
      <c r="D2291" s="1" t="s">
        <v>11</v>
      </c>
      <c r="E2291" s="1">
        <v>2020</v>
      </c>
      <c r="F2291" s="1">
        <v>283</v>
      </c>
      <c r="G2291" s="1">
        <v>786</v>
      </c>
      <c r="H2291" s="1">
        <v>343</v>
      </c>
    </row>
    <row r="2292" spans="1:8">
      <c r="A2292" s="1" t="s">
        <v>278</v>
      </c>
      <c r="B2292" s="1" t="s">
        <v>203</v>
      </c>
      <c r="C2292" s="1" t="s">
        <v>209</v>
      </c>
      <c r="D2292" s="1" t="s">
        <v>10</v>
      </c>
      <c r="E2292" s="1">
        <v>2020</v>
      </c>
      <c r="F2292" s="1">
        <v>285</v>
      </c>
      <c r="G2292" s="1">
        <v>799</v>
      </c>
      <c r="H2292" s="1">
        <v>346</v>
      </c>
    </row>
    <row r="2293" spans="1:8">
      <c r="A2293" s="1" t="s">
        <v>278</v>
      </c>
      <c r="B2293" s="1" t="s">
        <v>203</v>
      </c>
      <c r="C2293" s="1" t="s">
        <v>209</v>
      </c>
      <c r="D2293" s="1" t="s">
        <v>9</v>
      </c>
      <c r="E2293" s="1">
        <v>2020</v>
      </c>
      <c r="F2293" s="1">
        <v>323</v>
      </c>
      <c r="G2293" s="1">
        <v>898</v>
      </c>
      <c r="H2293" s="1">
        <v>392</v>
      </c>
    </row>
    <row r="2294" spans="1:8">
      <c r="A2294" s="1" t="s">
        <v>278</v>
      </c>
      <c r="B2294" s="1" t="s">
        <v>203</v>
      </c>
      <c r="C2294" s="1" t="s">
        <v>209</v>
      </c>
      <c r="D2294" s="1" t="s">
        <v>8</v>
      </c>
      <c r="E2294" s="1">
        <v>2020</v>
      </c>
      <c r="F2294" s="1">
        <v>291</v>
      </c>
      <c r="G2294" s="1">
        <v>816</v>
      </c>
      <c r="H2294" s="1">
        <v>352</v>
      </c>
    </row>
    <row r="2295" spans="1:8">
      <c r="A2295" s="1" t="s">
        <v>278</v>
      </c>
      <c r="B2295" s="1" t="s">
        <v>203</v>
      </c>
      <c r="C2295" s="1" t="s">
        <v>209</v>
      </c>
      <c r="D2295" s="1" t="s">
        <v>7</v>
      </c>
      <c r="E2295" s="1">
        <v>2020</v>
      </c>
      <c r="F2295" s="1">
        <v>282</v>
      </c>
      <c r="G2295" s="1">
        <v>796</v>
      </c>
      <c r="H2295" s="1">
        <v>342</v>
      </c>
    </row>
    <row r="2296" spans="1:8">
      <c r="A2296" s="1" t="s">
        <v>278</v>
      </c>
      <c r="B2296" s="1" t="s">
        <v>203</v>
      </c>
      <c r="C2296" s="1" t="s">
        <v>209</v>
      </c>
      <c r="D2296" s="1" t="s">
        <v>6</v>
      </c>
      <c r="E2296" s="1">
        <v>2020</v>
      </c>
      <c r="F2296" s="1">
        <v>321</v>
      </c>
      <c r="G2296" s="1">
        <v>898</v>
      </c>
      <c r="H2296" s="1">
        <v>389</v>
      </c>
    </row>
    <row r="2297" spans="1:8">
      <c r="A2297" s="1" t="s">
        <v>278</v>
      </c>
      <c r="B2297" s="1" t="s">
        <v>203</v>
      </c>
      <c r="C2297" s="1" t="s">
        <v>209</v>
      </c>
      <c r="D2297" s="1" t="s">
        <v>5</v>
      </c>
      <c r="E2297" s="1">
        <v>2020</v>
      </c>
      <c r="F2297" s="1">
        <v>287</v>
      </c>
      <c r="G2297" s="1">
        <v>805</v>
      </c>
      <c r="H2297" s="1">
        <v>348</v>
      </c>
    </row>
    <row r="2298" spans="1:8">
      <c r="A2298" s="1" t="s">
        <v>278</v>
      </c>
      <c r="B2298" s="1" t="s">
        <v>203</v>
      </c>
      <c r="C2298" s="1" t="s">
        <v>209</v>
      </c>
      <c r="D2298" s="1" t="s">
        <v>4</v>
      </c>
      <c r="E2298" s="1">
        <v>2020</v>
      </c>
      <c r="F2298" s="1">
        <v>283</v>
      </c>
      <c r="G2298" s="1">
        <v>791</v>
      </c>
      <c r="H2298" s="1">
        <v>343</v>
      </c>
    </row>
    <row r="2299" spans="1:8">
      <c r="A2299" s="1" t="s">
        <v>278</v>
      </c>
      <c r="B2299" s="1" t="s">
        <v>207</v>
      </c>
      <c r="C2299" s="1" t="s">
        <v>208</v>
      </c>
      <c r="D2299" s="1" t="s">
        <v>18</v>
      </c>
      <c r="E2299" s="1">
        <v>2020</v>
      </c>
      <c r="F2299" s="1">
        <v>214</v>
      </c>
      <c r="G2299" s="1">
        <v>128</v>
      </c>
      <c r="H2299" s="1">
        <v>124</v>
      </c>
    </row>
    <row r="2300" spans="1:8">
      <c r="A2300" s="1" t="s">
        <v>278</v>
      </c>
      <c r="B2300" s="1" t="s">
        <v>207</v>
      </c>
      <c r="C2300" s="1" t="s">
        <v>208</v>
      </c>
      <c r="D2300" s="1" t="s">
        <v>16</v>
      </c>
      <c r="E2300" s="1">
        <v>2020</v>
      </c>
      <c r="F2300" s="1">
        <v>261</v>
      </c>
      <c r="G2300" s="1">
        <v>158</v>
      </c>
      <c r="H2300" s="1">
        <v>152</v>
      </c>
    </row>
    <row r="2301" spans="1:8">
      <c r="A2301" s="1" t="s">
        <v>278</v>
      </c>
      <c r="B2301" s="1" t="s">
        <v>207</v>
      </c>
      <c r="C2301" s="1" t="s">
        <v>208</v>
      </c>
      <c r="D2301" s="1" t="s">
        <v>14</v>
      </c>
      <c r="E2301" s="1">
        <v>2020</v>
      </c>
      <c r="F2301" s="1">
        <v>221</v>
      </c>
      <c r="G2301" s="1">
        <v>133</v>
      </c>
      <c r="H2301" s="1">
        <v>129</v>
      </c>
    </row>
    <row r="2302" spans="1:8">
      <c r="A2302" s="1" t="s">
        <v>278</v>
      </c>
      <c r="B2302" s="1" t="s">
        <v>207</v>
      </c>
      <c r="C2302" s="1" t="s">
        <v>208</v>
      </c>
      <c r="D2302" s="1" t="s">
        <v>13</v>
      </c>
      <c r="E2302" s="1">
        <v>2020</v>
      </c>
      <c r="F2302" s="1">
        <v>187</v>
      </c>
      <c r="G2302" s="1">
        <v>113</v>
      </c>
      <c r="H2302" s="1">
        <v>109</v>
      </c>
    </row>
    <row r="2303" spans="1:8">
      <c r="A2303" s="1" t="s">
        <v>278</v>
      </c>
      <c r="B2303" s="1" t="s">
        <v>207</v>
      </c>
      <c r="C2303" s="1" t="s">
        <v>208</v>
      </c>
      <c r="D2303" s="1" t="s">
        <v>11</v>
      </c>
      <c r="E2303" s="1">
        <v>2020</v>
      </c>
      <c r="F2303" s="1">
        <v>196</v>
      </c>
      <c r="G2303" s="1">
        <v>118</v>
      </c>
      <c r="H2303" s="1">
        <v>114</v>
      </c>
    </row>
    <row r="2304" spans="1:8">
      <c r="A2304" s="1" t="s">
        <v>278</v>
      </c>
      <c r="B2304" s="1" t="s">
        <v>207</v>
      </c>
      <c r="C2304" s="1" t="s">
        <v>208</v>
      </c>
      <c r="D2304" s="1" t="s">
        <v>10</v>
      </c>
      <c r="E2304" s="1">
        <v>2020</v>
      </c>
      <c r="F2304" s="1">
        <v>159</v>
      </c>
      <c r="G2304" s="1">
        <v>95</v>
      </c>
      <c r="H2304" s="1">
        <v>93</v>
      </c>
    </row>
    <row r="2305" spans="1:8">
      <c r="A2305" s="1" t="s">
        <v>278</v>
      </c>
      <c r="B2305" s="1" t="s">
        <v>207</v>
      </c>
      <c r="C2305" s="1" t="s">
        <v>208</v>
      </c>
      <c r="D2305" s="1" t="s">
        <v>9</v>
      </c>
      <c r="E2305" s="1">
        <v>2020</v>
      </c>
      <c r="F2305" s="1">
        <v>166</v>
      </c>
      <c r="G2305" s="1">
        <v>100</v>
      </c>
      <c r="H2305" s="1">
        <v>96</v>
      </c>
    </row>
    <row r="2306" spans="1:8">
      <c r="A2306" s="1" t="s">
        <v>278</v>
      </c>
      <c r="B2306" s="1" t="s">
        <v>207</v>
      </c>
      <c r="C2306" s="1" t="s">
        <v>208</v>
      </c>
      <c r="D2306" s="1" t="s">
        <v>8</v>
      </c>
      <c r="E2306" s="1">
        <v>2020</v>
      </c>
      <c r="F2306" s="1">
        <v>172</v>
      </c>
      <c r="G2306" s="1">
        <v>103</v>
      </c>
      <c r="H2306" s="1">
        <v>100</v>
      </c>
    </row>
    <row r="2307" spans="1:8">
      <c r="A2307" s="1" t="s">
        <v>278</v>
      </c>
      <c r="B2307" s="1" t="s">
        <v>207</v>
      </c>
      <c r="C2307" s="1" t="s">
        <v>208</v>
      </c>
      <c r="D2307" s="1" t="s">
        <v>7</v>
      </c>
      <c r="E2307" s="1">
        <v>2020</v>
      </c>
      <c r="F2307" s="1">
        <v>162</v>
      </c>
      <c r="G2307" s="1">
        <v>96</v>
      </c>
      <c r="H2307" s="1">
        <v>94</v>
      </c>
    </row>
    <row r="2308" spans="1:8">
      <c r="A2308" s="1" t="s">
        <v>278</v>
      </c>
      <c r="B2308" s="1" t="s">
        <v>207</v>
      </c>
      <c r="C2308" s="1" t="s">
        <v>208</v>
      </c>
      <c r="D2308" s="1" t="s">
        <v>6</v>
      </c>
      <c r="E2308" s="1">
        <v>2020</v>
      </c>
      <c r="F2308" s="1">
        <v>121</v>
      </c>
      <c r="G2308" s="1">
        <v>73</v>
      </c>
      <c r="H2308" s="1">
        <v>70</v>
      </c>
    </row>
    <row r="2309" spans="1:8">
      <c r="A2309" s="1" t="s">
        <v>278</v>
      </c>
      <c r="B2309" s="1" t="s">
        <v>207</v>
      </c>
      <c r="C2309" s="1" t="s">
        <v>208</v>
      </c>
      <c r="D2309" s="1" t="s">
        <v>5</v>
      </c>
      <c r="E2309" s="1">
        <v>2020</v>
      </c>
      <c r="F2309" s="1">
        <v>148</v>
      </c>
      <c r="G2309" s="1">
        <v>89</v>
      </c>
      <c r="H2309" s="1">
        <v>86</v>
      </c>
    </row>
    <row r="2310" spans="1:8">
      <c r="A2310" s="1" t="s">
        <v>278</v>
      </c>
      <c r="B2310" s="1" t="s">
        <v>207</v>
      </c>
      <c r="C2310" s="1" t="s">
        <v>208</v>
      </c>
      <c r="D2310" s="1" t="s">
        <v>4</v>
      </c>
      <c r="E2310" s="1">
        <v>2020</v>
      </c>
      <c r="F2310" s="1">
        <v>132</v>
      </c>
      <c r="G2310" s="1">
        <v>79</v>
      </c>
      <c r="H2310" s="1">
        <v>77</v>
      </c>
    </row>
    <row r="2311" spans="1:8">
      <c r="A2311" s="1" t="s">
        <v>278</v>
      </c>
      <c r="B2311" s="1" t="s">
        <v>206</v>
      </c>
      <c r="C2311" s="1" t="s">
        <v>208</v>
      </c>
      <c r="D2311" s="1" t="s">
        <v>18</v>
      </c>
      <c r="E2311" s="1">
        <v>2020</v>
      </c>
      <c r="F2311" s="1">
        <v>188</v>
      </c>
      <c r="G2311" s="1">
        <v>133</v>
      </c>
      <c r="H2311" s="1">
        <v>113</v>
      </c>
    </row>
    <row r="2312" spans="1:8">
      <c r="A2312" s="1" t="s">
        <v>278</v>
      </c>
      <c r="B2312" s="1" t="s">
        <v>206</v>
      </c>
      <c r="C2312" s="1" t="s">
        <v>208</v>
      </c>
      <c r="D2312" s="1" t="s">
        <v>16</v>
      </c>
      <c r="E2312" s="1">
        <v>2020</v>
      </c>
      <c r="F2312" s="1">
        <v>179</v>
      </c>
      <c r="G2312" s="1">
        <v>125</v>
      </c>
      <c r="H2312" s="1">
        <v>108</v>
      </c>
    </row>
    <row r="2313" spans="1:8">
      <c r="A2313" s="1" t="s">
        <v>278</v>
      </c>
      <c r="B2313" s="1" t="s">
        <v>206</v>
      </c>
      <c r="C2313" s="1" t="s">
        <v>208</v>
      </c>
      <c r="D2313" s="1" t="s">
        <v>14</v>
      </c>
      <c r="E2313" s="1">
        <v>2020</v>
      </c>
      <c r="F2313" s="1">
        <v>182</v>
      </c>
      <c r="G2313" s="1">
        <v>127</v>
      </c>
      <c r="H2313" s="1">
        <v>109</v>
      </c>
    </row>
    <row r="2314" spans="1:8">
      <c r="A2314" s="1" t="s">
        <v>278</v>
      </c>
      <c r="B2314" s="1" t="s">
        <v>206</v>
      </c>
      <c r="C2314" s="1" t="s">
        <v>208</v>
      </c>
      <c r="D2314" s="1" t="s">
        <v>13</v>
      </c>
      <c r="E2314" s="1">
        <v>2020</v>
      </c>
      <c r="F2314" s="1">
        <v>174</v>
      </c>
      <c r="G2314" s="1">
        <v>122</v>
      </c>
      <c r="H2314" s="1">
        <v>105</v>
      </c>
    </row>
    <row r="2315" spans="1:8">
      <c r="A2315" s="1" t="s">
        <v>278</v>
      </c>
      <c r="B2315" s="1" t="s">
        <v>206</v>
      </c>
      <c r="C2315" s="1" t="s">
        <v>208</v>
      </c>
      <c r="D2315" s="1" t="s">
        <v>11</v>
      </c>
      <c r="E2315" s="1">
        <v>2020</v>
      </c>
      <c r="F2315" s="1">
        <v>182</v>
      </c>
      <c r="G2315" s="1">
        <v>127</v>
      </c>
      <c r="H2315" s="1">
        <v>109</v>
      </c>
    </row>
    <row r="2316" spans="1:8">
      <c r="A2316" s="1" t="s">
        <v>278</v>
      </c>
      <c r="B2316" s="1" t="s">
        <v>206</v>
      </c>
      <c r="C2316" s="1" t="s">
        <v>208</v>
      </c>
      <c r="D2316" s="1" t="s">
        <v>10</v>
      </c>
      <c r="E2316" s="1">
        <v>2020</v>
      </c>
      <c r="F2316" s="1">
        <v>149</v>
      </c>
      <c r="G2316" s="1">
        <v>105</v>
      </c>
      <c r="H2316" s="1">
        <v>90</v>
      </c>
    </row>
    <row r="2317" spans="1:8">
      <c r="A2317" s="1" t="s">
        <v>278</v>
      </c>
      <c r="B2317" s="1" t="s">
        <v>206</v>
      </c>
      <c r="C2317" s="1" t="s">
        <v>208</v>
      </c>
      <c r="D2317" s="1" t="s">
        <v>9</v>
      </c>
      <c r="E2317" s="1">
        <v>2020</v>
      </c>
      <c r="F2317" s="1">
        <v>187</v>
      </c>
      <c r="G2317" s="1">
        <v>130</v>
      </c>
      <c r="H2317" s="1">
        <v>112</v>
      </c>
    </row>
    <row r="2318" spans="1:8">
      <c r="A2318" s="1" t="s">
        <v>278</v>
      </c>
      <c r="B2318" s="1" t="s">
        <v>206</v>
      </c>
      <c r="C2318" s="1" t="s">
        <v>208</v>
      </c>
      <c r="D2318" s="1" t="s">
        <v>8</v>
      </c>
      <c r="E2318" s="1">
        <v>2020</v>
      </c>
      <c r="F2318" s="1">
        <v>161</v>
      </c>
      <c r="G2318" s="1">
        <v>113</v>
      </c>
      <c r="H2318" s="1">
        <v>97</v>
      </c>
    </row>
    <row r="2319" spans="1:8">
      <c r="A2319" s="1" t="s">
        <v>278</v>
      </c>
      <c r="B2319" s="1" t="s">
        <v>206</v>
      </c>
      <c r="C2319" s="1" t="s">
        <v>208</v>
      </c>
      <c r="D2319" s="1" t="s">
        <v>7</v>
      </c>
      <c r="E2319" s="1">
        <v>2020</v>
      </c>
      <c r="F2319" s="1">
        <v>161</v>
      </c>
      <c r="G2319" s="1">
        <v>113</v>
      </c>
      <c r="H2319" s="1">
        <v>97</v>
      </c>
    </row>
    <row r="2320" spans="1:8">
      <c r="A2320" s="1" t="s">
        <v>278</v>
      </c>
      <c r="B2320" s="1" t="s">
        <v>206</v>
      </c>
      <c r="C2320" s="1" t="s">
        <v>208</v>
      </c>
      <c r="D2320" s="1" t="s">
        <v>6</v>
      </c>
      <c r="E2320" s="1">
        <v>2020</v>
      </c>
      <c r="F2320" s="1">
        <v>191</v>
      </c>
      <c r="G2320" s="1">
        <v>133</v>
      </c>
      <c r="H2320" s="1">
        <v>115</v>
      </c>
    </row>
    <row r="2321" spans="1:8">
      <c r="A2321" s="1" t="s">
        <v>278</v>
      </c>
      <c r="B2321" s="1" t="s">
        <v>206</v>
      </c>
      <c r="C2321" s="1" t="s">
        <v>208</v>
      </c>
      <c r="D2321" s="1" t="s">
        <v>5</v>
      </c>
      <c r="E2321" s="1">
        <v>2020</v>
      </c>
      <c r="F2321" s="1">
        <v>169</v>
      </c>
      <c r="G2321" s="1">
        <v>118</v>
      </c>
      <c r="H2321" s="1">
        <v>102</v>
      </c>
    </row>
    <row r="2322" spans="1:8">
      <c r="A2322" s="1" t="s">
        <v>278</v>
      </c>
      <c r="B2322" s="1" t="s">
        <v>206</v>
      </c>
      <c r="C2322" s="1" t="s">
        <v>208</v>
      </c>
      <c r="D2322" s="1" t="s">
        <v>4</v>
      </c>
      <c r="E2322" s="1">
        <v>2020</v>
      </c>
      <c r="F2322" s="1">
        <v>192</v>
      </c>
      <c r="G2322" s="1">
        <v>135</v>
      </c>
      <c r="H2322" s="1">
        <v>116</v>
      </c>
    </row>
    <row r="2323" spans="1:8">
      <c r="A2323" s="1" t="s">
        <v>278</v>
      </c>
      <c r="B2323" s="1" t="s">
        <v>205</v>
      </c>
      <c r="C2323" s="1" t="s">
        <v>208</v>
      </c>
      <c r="D2323" s="1" t="s">
        <v>18</v>
      </c>
      <c r="E2323" s="1">
        <v>2020</v>
      </c>
      <c r="F2323" s="1">
        <v>48</v>
      </c>
      <c r="G2323" s="1">
        <v>431</v>
      </c>
      <c r="H2323" s="1">
        <v>155</v>
      </c>
    </row>
    <row r="2324" spans="1:8">
      <c r="A2324" s="1" t="s">
        <v>278</v>
      </c>
      <c r="B2324" s="1" t="s">
        <v>205</v>
      </c>
      <c r="C2324" s="1" t="s">
        <v>208</v>
      </c>
      <c r="D2324" s="1" t="s">
        <v>16</v>
      </c>
      <c r="E2324" s="1">
        <v>2020</v>
      </c>
      <c r="F2324" s="1">
        <v>55</v>
      </c>
      <c r="G2324" s="1">
        <v>489</v>
      </c>
      <c r="H2324" s="1">
        <v>176</v>
      </c>
    </row>
    <row r="2325" spans="1:8">
      <c r="A2325" s="1" t="s">
        <v>278</v>
      </c>
      <c r="B2325" s="1" t="s">
        <v>205</v>
      </c>
      <c r="C2325" s="1" t="s">
        <v>208</v>
      </c>
      <c r="D2325" s="1" t="s">
        <v>14</v>
      </c>
      <c r="E2325" s="1">
        <v>2020</v>
      </c>
      <c r="F2325" s="1">
        <v>75</v>
      </c>
      <c r="G2325" s="1">
        <v>672</v>
      </c>
      <c r="H2325" s="1">
        <v>242</v>
      </c>
    </row>
    <row r="2326" spans="1:8">
      <c r="A2326" s="1" t="s">
        <v>278</v>
      </c>
      <c r="B2326" s="1" t="s">
        <v>205</v>
      </c>
      <c r="C2326" s="1" t="s">
        <v>208</v>
      </c>
      <c r="D2326" s="1" t="s">
        <v>13</v>
      </c>
      <c r="E2326" s="1">
        <v>2020</v>
      </c>
      <c r="F2326" s="1">
        <v>73</v>
      </c>
      <c r="G2326" s="1">
        <v>581</v>
      </c>
      <c r="H2326" s="1">
        <v>237</v>
      </c>
    </row>
    <row r="2327" spans="1:8">
      <c r="A2327" s="1" t="s">
        <v>278</v>
      </c>
      <c r="B2327" s="1" t="s">
        <v>205</v>
      </c>
      <c r="C2327" s="1" t="s">
        <v>208</v>
      </c>
      <c r="D2327" s="1" t="s">
        <v>11</v>
      </c>
      <c r="E2327" s="1">
        <v>2020</v>
      </c>
      <c r="F2327" s="1">
        <v>74</v>
      </c>
      <c r="G2327" s="1">
        <v>592</v>
      </c>
      <c r="H2327" s="1">
        <v>239</v>
      </c>
    </row>
    <row r="2328" spans="1:8">
      <c r="A2328" s="1" t="s">
        <v>278</v>
      </c>
      <c r="B2328" s="1" t="s">
        <v>205</v>
      </c>
      <c r="C2328" s="1" t="s">
        <v>208</v>
      </c>
      <c r="D2328" s="1" t="s">
        <v>10</v>
      </c>
      <c r="E2328" s="1">
        <v>2020</v>
      </c>
      <c r="F2328" s="1">
        <v>98</v>
      </c>
      <c r="G2328" s="1">
        <v>784</v>
      </c>
      <c r="H2328" s="1">
        <v>315</v>
      </c>
    </row>
    <row r="2329" spans="1:8">
      <c r="A2329" s="1" t="s">
        <v>278</v>
      </c>
      <c r="B2329" s="1" t="s">
        <v>205</v>
      </c>
      <c r="C2329" s="1" t="s">
        <v>208</v>
      </c>
      <c r="D2329" s="1" t="s">
        <v>9</v>
      </c>
      <c r="E2329" s="1">
        <v>2020</v>
      </c>
      <c r="F2329" s="1">
        <v>78</v>
      </c>
      <c r="G2329" s="1">
        <v>624</v>
      </c>
      <c r="H2329" s="1">
        <v>252</v>
      </c>
    </row>
    <row r="2330" spans="1:8">
      <c r="A2330" s="1" t="s">
        <v>278</v>
      </c>
      <c r="B2330" s="1" t="s">
        <v>205</v>
      </c>
      <c r="C2330" s="1" t="s">
        <v>208</v>
      </c>
      <c r="D2330" s="1" t="s">
        <v>8</v>
      </c>
      <c r="E2330" s="1">
        <v>2020</v>
      </c>
      <c r="F2330" s="1">
        <v>87</v>
      </c>
      <c r="G2330" s="1">
        <v>694</v>
      </c>
      <c r="H2330" s="1">
        <v>279</v>
      </c>
    </row>
    <row r="2331" spans="1:8">
      <c r="A2331" s="1" t="s">
        <v>278</v>
      </c>
      <c r="B2331" s="1" t="s">
        <v>205</v>
      </c>
      <c r="C2331" s="1" t="s">
        <v>208</v>
      </c>
      <c r="D2331" s="1" t="s">
        <v>7</v>
      </c>
      <c r="E2331" s="1">
        <v>2020</v>
      </c>
      <c r="F2331" s="1">
        <v>84</v>
      </c>
      <c r="G2331" s="1">
        <v>666</v>
      </c>
      <c r="H2331" s="1">
        <v>270</v>
      </c>
    </row>
    <row r="2332" spans="1:8">
      <c r="A2332" s="1" t="s">
        <v>278</v>
      </c>
      <c r="B2332" s="1" t="s">
        <v>205</v>
      </c>
      <c r="C2332" s="1" t="s">
        <v>208</v>
      </c>
      <c r="D2332" s="1" t="s">
        <v>6</v>
      </c>
      <c r="E2332" s="1">
        <v>2020</v>
      </c>
      <c r="F2332" s="1">
        <v>91</v>
      </c>
      <c r="G2332" s="1">
        <v>728</v>
      </c>
      <c r="H2332" s="1">
        <v>293</v>
      </c>
    </row>
    <row r="2333" spans="1:8">
      <c r="A2333" s="1" t="s">
        <v>278</v>
      </c>
      <c r="B2333" s="1" t="s">
        <v>205</v>
      </c>
      <c r="C2333" s="1" t="s">
        <v>208</v>
      </c>
      <c r="D2333" s="1" t="s">
        <v>5</v>
      </c>
      <c r="E2333" s="1">
        <v>2020</v>
      </c>
      <c r="F2333" s="1">
        <v>66</v>
      </c>
      <c r="G2333" s="1">
        <v>527</v>
      </c>
      <c r="H2333" s="1">
        <v>213</v>
      </c>
    </row>
    <row r="2334" spans="1:8">
      <c r="A2334" s="1" t="s">
        <v>278</v>
      </c>
      <c r="B2334" s="1" t="s">
        <v>205</v>
      </c>
      <c r="C2334" s="1" t="s">
        <v>208</v>
      </c>
      <c r="D2334" s="1" t="s">
        <v>4</v>
      </c>
      <c r="E2334" s="1">
        <v>2020</v>
      </c>
      <c r="F2334" s="1">
        <v>96</v>
      </c>
      <c r="G2334" s="1">
        <v>770</v>
      </c>
      <c r="H2334" s="1">
        <v>311</v>
      </c>
    </row>
    <row r="2335" spans="1:8">
      <c r="A2335" s="1" t="s">
        <v>278</v>
      </c>
      <c r="B2335" s="1" t="s">
        <v>204</v>
      </c>
      <c r="C2335" s="1" t="s">
        <v>208</v>
      </c>
      <c r="D2335" s="1" t="s">
        <v>16</v>
      </c>
      <c r="E2335" s="1">
        <v>2020</v>
      </c>
      <c r="F2335" s="1">
        <v>78</v>
      </c>
      <c r="G2335" s="1">
        <v>234</v>
      </c>
      <c r="H2335" s="1">
        <v>120</v>
      </c>
    </row>
    <row r="2336" spans="1:8">
      <c r="A2336" s="1" t="s">
        <v>278</v>
      </c>
      <c r="B2336" s="1" t="s">
        <v>204</v>
      </c>
      <c r="C2336" s="1" t="s">
        <v>208</v>
      </c>
      <c r="D2336" s="1" t="s">
        <v>14</v>
      </c>
      <c r="E2336" s="1">
        <v>2020</v>
      </c>
      <c r="F2336" s="1">
        <v>82</v>
      </c>
      <c r="G2336" s="1">
        <v>247</v>
      </c>
      <c r="H2336" s="1">
        <v>127</v>
      </c>
    </row>
    <row r="2337" spans="1:8">
      <c r="A2337" s="1" t="s">
        <v>278</v>
      </c>
      <c r="B2337" s="1" t="s">
        <v>204</v>
      </c>
      <c r="C2337" s="1" t="s">
        <v>208</v>
      </c>
      <c r="D2337" s="1" t="s">
        <v>13</v>
      </c>
      <c r="E2337" s="1">
        <v>2020</v>
      </c>
      <c r="F2337" s="1">
        <v>90</v>
      </c>
      <c r="G2337" s="1">
        <v>269</v>
      </c>
      <c r="H2337" s="1">
        <v>139</v>
      </c>
    </row>
    <row r="2338" spans="1:8">
      <c r="A2338" s="1" t="s">
        <v>278</v>
      </c>
      <c r="B2338" s="1" t="s">
        <v>204</v>
      </c>
      <c r="C2338" s="1" t="s">
        <v>208</v>
      </c>
      <c r="D2338" s="1" t="s">
        <v>11</v>
      </c>
      <c r="E2338" s="1">
        <v>2020</v>
      </c>
      <c r="F2338" s="1">
        <v>98</v>
      </c>
      <c r="G2338" s="1">
        <v>290</v>
      </c>
      <c r="H2338" s="1">
        <v>151</v>
      </c>
    </row>
    <row r="2339" spans="1:8">
      <c r="A2339" s="1" t="s">
        <v>278</v>
      </c>
      <c r="B2339" s="1" t="s">
        <v>204</v>
      </c>
      <c r="C2339" s="1" t="s">
        <v>208</v>
      </c>
      <c r="D2339" s="1" t="s">
        <v>10</v>
      </c>
      <c r="E2339" s="1">
        <v>2020</v>
      </c>
      <c r="F2339" s="1">
        <v>74</v>
      </c>
      <c r="G2339" s="1">
        <v>221</v>
      </c>
      <c r="H2339" s="1">
        <v>115</v>
      </c>
    </row>
    <row r="2340" spans="1:8">
      <c r="A2340" s="1" t="s">
        <v>278</v>
      </c>
      <c r="B2340" s="1" t="s">
        <v>204</v>
      </c>
      <c r="C2340" s="1" t="s">
        <v>208</v>
      </c>
      <c r="D2340" s="1" t="s">
        <v>9</v>
      </c>
      <c r="E2340" s="1">
        <v>2020</v>
      </c>
      <c r="F2340" s="1">
        <v>113</v>
      </c>
      <c r="G2340" s="1">
        <v>314</v>
      </c>
      <c r="H2340" s="1">
        <v>174</v>
      </c>
    </row>
    <row r="2341" spans="1:8">
      <c r="A2341" s="1" t="s">
        <v>278</v>
      </c>
      <c r="B2341" s="1" t="s">
        <v>204</v>
      </c>
      <c r="C2341" s="1" t="s">
        <v>208</v>
      </c>
      <c r="D2341" s="1" t="s">
        <v>8</v>
      </c>
      <c r="E2341" s="1">
        <v>2020</v>
      </c>
      <c r="F2341" s="1">
        <v>126</v>
      </c>
      <c r="G2341" s="1">
        <v>351</v>
      </c>
      <c r="H2341" s="1">
        <v>195</v>
      </c>
    </row>
    <row r="2342" spans="1:8">
      <c r="A2342" s="1" t="s">
        <v>278</v>
      </c>
      <c r="B2342" s="1" t="s">
        <v>204</v>
      </c>
      <c r="C2342" s="1" t="s">
        <v>208</v>
      </c>
      <c r="D2342" s="1" t="s">
        <v>7</v>
      </c>
      <c r="E2342" s="1">
        <v>2020</v>
      </c>
      <c r="F2342" s="1">
        <v>111</v>
      </c>
      <c r="G2342" s="1">
        <v>305</v>
      </c>
      <c r="H2342" s="1">
        <v>170</v>
      </c>
    </row>
    <row r="2343" spans="1:8">
      <c r="A2343" s="1" t="s">
        <v>278</v>
      </c>
      <c r="B2343" s="1" t="s">
        <v>204</v>
      </c>
      <c r="C2343" s="1" t="s">
        <v>208</v>
      </c>
      <c r="D2343" s="1" t="s">
        <v>6</v>
      </c>
      <c r="E2343" s="1">
        <v>2020</v>
      </c>
      <c r="F2343" s="1">
        <v>120</v>
      </c>
      <c r="G2343" s="1">
        <v>329</v>
      </c>
      <c r="H2343" s="1">
        <v>184</v>
      </c>
    </row>
    <row r="2344" spans="1:8">
      <c r="A2344" s="1" t="s">
        <v>278</v>
      </c>
      <c r="B2344" s="1" t="s">
        <v>204</v>
      </c>
      <c r="C2344" s="1" t="s">
        <v>208</v>
      </c>
      <c r="D2344" s="1" t="s">
        <v>5</v>
      </c>
      <c r="E2344" s="1">
        <v>2020</v>
      </c>
      <c r="F2344" s="1">
        <v>108</v>
      </c>
      <c r="G2344" s="1">
        <v>298</v>
      </c>
      <c r="H2344" s="1">
        <v>167</v>
      </c>
    </row>
    <row r="2345" spans="1:8">
      <c r="A2345" s="1" t="s">
        <v>278</v>
      </c>
      <c r="B2345" s="1" t="s">
        <v>204</v>
      </c>
      <c r="C2345" s="1" t="s">
        <v>208</v>
      </c>
      <c r="D2345" s="1" t="s">
        <v>4</v>
      </c>
      <c r="E2345" s="1">
        <v>2020</v>
      </c>
      <c r="F2345" s="1">
        <v>92</v>
      </c>
      <c r="G2345" s="1">
        <v>251</v>
      </c>
      <c r="H2345" s="1">
        <v>142</v>
      </c>
    </row>
    <row r="2346" spans="1:8">
      <c r="A2346" s="1" t="s">
        <v>278</v>
      </c>
      <c r="B2346" s="1" t="s">
        <v>203</v>
      </c>
      <c r="C2346" s="1" t="s">
        <v>208</v>
      </c>
      <c r="D2346" s="1" t="s">
        <v>11</v>
      </c>
      <c r="E2346" s="1">
        <v>2020</v>
      </c>
      <c r="F2346" s="1">
        <v>164</v>
      </c>
      <c r="G2346" s="1">
        <v>456</v>
      </c>
      <c r="H2346" s="1">
        <v>198</v>
      </c>
    </row>
    <row r="2347" spans="1:8">
      <c r="A2347" s="1" t="s">
        <v>278</v>
      </c>
      <c r="B2347" s="1" t="s">
        <v>203</v>
      </c>
      <c r="C2347" s="1" t="s">
        <v>208</v>
      </c>
      <c r="D2347" s="1" t="s">
        <v>10</v>
      </c>
      <c r="E2347" s="1">
        <v>2020</v>
      </c>
      <c r="F2347" s="1">
        <v>155</v>
      </c>
      <c r="G2347" s="1">
        <v>435</v>
      </c>
      <c r="H2347" s="1">
        <v>188</v>
      </c>
    </row>
    <row r="2348" spans="1:8">
      <c r="A2348" s="1" t="s">
        <v>278</v>
      </c>
      <c r="B2348" s="1" t="s">
        <v>203</v>
      </c>
      <c r="C2348" s="1" t="s">
        <v>208</v>
      </c>
      <c r="D2348" s="1" t="s">
        <v>9</v>
      </c>
      <c r="E2348" s="1">
        <v>2020</v>
      </c>
      <c r="F2348" s="1">
        <v>154</v>
      </c>
      <c r="G2348" s="1">
        <v>427</v>
      </c>
      <c r="H2348" s="1">
        <v>186</v>
      </c>
    </row>
    <row r="2349" spans="1:8">
      <c r="A2349" s="1" t="s">
        <v>278</v>
      </c>
      <c r="B2349" s="1" t="s">
        <v>203</v>
      </c>
      <c r="C2349" s="1" t="s">
        <v>208</v>
      </c>
      <c r="D2349" s="1" t="s">
        <v>8</v>
      </c>
      <c r="E2349" s="1">
        <v>2020</v>
      </c>
      <c r="F2349" s="1">
        <v>151</v>
      </c>
      <c r="G2349" s="1">
        <v>422</v>
      </c>
      <c r="H2349" s="1">
        <v>183</v>
      </c>
    </row>
    <row r="2350" spans="1:8">
      <c r="A2350" s="1" t="s">
        <v>278</v>
      </c>
      <c r="B2350" s="1" t="s">
        <v>203</v>
      </c>
      <c r="C2350" s="1" t="s">
        <v>208</v>
      </c>
      <c r="D2350" s="1" t="s">
        <v>7</v>
      </c>
      <c r="E2350" s="1">
        <v>2020</v>
      </c>
      <c r="F2350" s="1">
        <v>164</v>
      </c>
      <c r="G2350" s="1">
        <v>457</v>
      </c>
      <c r="H2350" s="1">
        <v>199</v>
      </c>
    </row>
    <row r="2351" spans="1:8">
      <c r="A2351" s="1" t="s">
        <v>278</v>
      </c>
      <c r="B2351" s="1" t="s">
        <v>203</v>
      </c>
      <c r="C2351" s="1" t="s">
        <v>208</v>
      </c>
      <c r="D2351" s="1" t="s">
        <v>6</v>
      </c>
      <c r="E2351" s="1">
        <v>2020</v>
      </c>
      <c r="F2351" s="1">
        <v>139</v>
      </c>
      <c r="G2351" s="1">
        <v>386</v>
      </c>
      <c r="H2351" s="1">
        <v>168</v>
      </c>
    </row>
    <row r="2352" spans="1:8">
      <c r="A2352" s="1" t="s">
        <v>278</v>
      </c>
      <c r="B2352" s="1" t="s">
        <v>203</v>
      </c>
      <c r="C2352" s="1" t="s">
        <v>208</v>
      </c>
      <c r="D2352" s="1" t="s">
        <v>5</v>
      </c>
      <c r="E2352" s="1">
        <v>2020</v>
      </c>
      <c r="F2352" s="1">
        <v>150</v>
      </c>
      <c r="G2352" s="1">
        <v>421</v>
      </c>
      <c r="H2352" s="1">
        <v>181</v>
      </c>
    </row>
    <row r="2353" spans="1:8">
      <c r="A2353" s="1" t="s">
        <v>278</v>
      </c>
      <c r="B2353" s="1" t="s">
        <v>203</v>
      </c>
      <c r="C2353" s="1" t="s">
        <v>208</v>
      </c>
      <c r="D2353" s="1" t="s">
        <v>4</v>
      </c>
      <c r="E2353" s="1">
        <v>2020</v>
      </c>
      <c r="F2353" s="1">
        <v>162</v>
      </c>
      <c r="G2353" s="1">
        <v>449</v>
      </c>
      <c r="H2353" s="1">
        <v>196</v>
      </c>
    </row>
    <row r="2354" spans="1:8">
      <c r="A2354" s="1" t="s">
        <v>278</v>
      </c>
      <c r="B2354" s="1" t="s">
        <v>207</v>
      </c>
      <c r="C2354" s="1" t="s">
        <v>202</v>
      </c>
      <c r="D2354" s="1" t="s">
        <v>18</v>
      </c>
      <c r="E2354" s="1">
        <v>2020</v>
      </c>
      <c r="F2354" s="1">
        <v>436</v>
      </c>
      <c r="G2354" s="1">
        <v>262</v>
      </c>
      <c r="H2354" s="1">
        <v>253</v>
      </c>
    </row>
    <row r="2355" spans="1:8">
      <c r="A2355" s="1" t="s">
        <v>278</v>
      </c>
      <c r="B2355" s="1" t="s">
        <v>207</v>
      </c>
      <c r="C2355" s="1" t="s">
        <v>202</v>
      </c>
      <c r="D2355" s="1" t="s">
        <v>16</v>
      </c>
      <c r="E2355" s="1">
        <v>2020</v>
      </c>
      <c r="F2355" s="1">
        <v>470</v>
      </c>
      <c r="G2355" s="1">
        <v>282</v>
      </c>
      <c r="H2355" s="1">
        <v>273</v>
      </c>
    </row>
    <row r="2356" spans="1:8">
      <c r="A2356" s="1" t="s">
        <v>278</v>
      </c>
      <c r="B2356" s="1" t="s">
        <v>207</v>
      </c>
      <c r="C2356" s="1" t="s">
        <v>202</v>
      </c>
      <c r="D2356" s="1" t="s">
        <v>14</v>
      </c>
      <c r="E2356" s="1">
        <v>2020</v>
      </c>
      <c r="F2356" s="1">
        <v>479</v>
      </c>
      <c r="G2356" s="1">
        <v>290</v>
      </c>
      <c r="H2356" s="1">
        <v>279</v>
      </c>
    </row>
    <row r="2357" spans="1:8">
      <c r="A2357" s="1" t="s">
        <v>278</v>
      </c>
      <c r="B2357" s="1" t="s">
        <v>207</v>
      </c>
      <c r="C2357" s="1" t="s">
        <v>202</v>
      </c>
      <c r="D2357" s="1" t="s">
        <v>13</v>
      </c>
      <c r="E2357" s="1">
        <v>2020</v>
      </c>
      <c r="F2357" s="1">
        <v>377</v>
      </c>
      <c r="G2357" s="1">
        <v>225</v>
      </c>
      <c r="H2357" s="1">
        <v>220</v>
      </c>
    </row>
    <row r="2358" spans="1:8">
      <c r="A2358" s="1" t="s">
        <v>278</v>
      </c>
      <c r="B2358" s="1" t="s">
        <v>207</v>
      </c>
      <c r="C2358" s="1" t="s">
        <v>202</v>
      </c>
      <c r="D2358" s="1" t="s">
        <v>11</v>
      </c>
      <c r="E2358" s="1">
        <v>2020</v>
      </c>
      <c r="F2358" s="1">
        <v>387</v>
      </c>
      <c r="G2358" s="1">
        <v>231</v>
      </c>
      <c r="H2358" s="1">
        <v>225</v>
      </c>
    </row>
    <row r="2359" spans="1:8">
      <c r="A2359" s="1" t="s">
        <v>278</v>
      </c>
      <c r="B2359" s="1" t="s">
        <v>207</v>
      </c>
      <c r="C2359" s="1" t="s">
        <v>202</v>
      </c>
      <c r="D2359" s="1" t="s">
        <v>10</v>
      </c>
      <c r="E2359" s="1">
        <v>2020</v>
      </c>
      <c r="F2359" s="1">
        <v>378</v>
      </c>
      <c r="G2359" s="1">
        <v>227</v>
      </c>
      <c r="H2359" s="1">
        <v>220</v>
      </c>
    </row>
    <row r="2360" spans="1:8">
      <c r="A2360" s="1" t="s">
        <v>278</v>
      </c>
      <c r="B2360" s="1" t="s">
        <v>207</v>
      </c>
      <c r="C2360" s="1" t="s">
        <v>202</v>
      </c>
      <c r="D2360" s="1" t="s">
        <v>9</v>
      </c>
      <c r="E2360" s="1">
        <v>2020</v>
      </c>
      <c r="F2360" s="1">
        <v>350</v>
      </c>
      <c r="G2360" s="1">
        <v>210</v>
      </c>
      <c r="H2360" s="1">
        <v>204</v>
      </c>
    </row>
    <row r="2361" spans="1:8">
      <c r="A2361" s="1" t="s">
        <v>278</v>
      </c>
      <c r="B2361" s="1" t="s">
        <v>207</v>
      </c>
      <c r="C2361" s="1" t="s">
        <v>202</v>
      </c>
      <c r="D2361" s="1" t="s">
        <v>8</v>
      </c>
      <c r="E2361" s="1">
        <v>2020</v>
      </c>
      <c r="F2361" s="1">
        <v>348</v>
      </c>
      <c r="G2361" s="1">
        <v>209</v>
      </c>
      <c r="H2361" s="1">
        <v>203</v>
      </c>
    </row>
    <row r="2362" spans="1:8">
      <c r="A2362" s="1" t="s">
        <v>278</v>
      </c>
      <c r="B2362" s="1" t="s">
        <v>207</v>
      </c>
      <c r="C2362" s="1" t="s">
        <v>202</v>
      </c>
      <c r="D2362" s="1" t="s">
        <v>7</v>
      </c>
      <c r="E2362" s="1">
        <v>2020</v>
      </c>
      <c r="F2362" s="1">
        <v>323</v>
      </c>
      <c r="G2362" s="1">
        <v>195</v>
      </c>
      <c r="H2362" s="1">
        <v>188</v>
      </c>
    </row>
    <row r="2363" spans="1:8">
      <c r="A2363" s="1" t="s">
        <v>278</v>
      </c>
      <c r="B2363" s="1" t="s">
        <v>207</v>
      </c>
      <c r="C2363" s="1" t="s">
        <v>202</v>
      </c>
      <c r="D2363" s="1" t="s">
        <v>6</v>
      </c>
      <c r="E2363" s="1">
        <v>2020</v>
      </c>
      <c r="F2363" s="1">
        <v>275</v>
      </c>
      <c r="G2363" s="1">
        <v>164</v>
      </c>
      <c r="H2363" s="1">
        <v>160</v>
      </c>
    </row>
    <row r="2364" spans="1:8">
      <c r="A2364" s="1" t="s">
        <v>278</v>
      </c>
      <c r="B2364" s="1" t="s">
        <v>207</v>
      </c>
      <c r="C2364" s="1" t="s">
        <v>202</v>
      </c>
      <c r="D2364" s="1" t="s">
        <v>5</v>
      </c>
      <c r="E2364" s="1">
        <v>2020</v>
      </c>
      <c r="F2364" s="1">
        <v>308</v>
      </c>
      <c r="G2364" s="1">
        <v>186</v>
      </c>
      <c r="H2364" s="1">
        <v>179</v>
      </c>
    </row>
    <row r="2365" spans="1:8">
      <c r="A2365" s="1" t="s">
        <v>278</v>
      </c>
      <c r="B2365" s="1" t="s">
        <v>207</v>
      </c>
      <c r="C2365" s="1" t="s">
        <v>202</v>
      </c>
      <c r="D2365" s="1" t="s">
        <v>4</v>
      </c>
      <c r="E2365" s="1">
        <v>2020</v>
      </c>
      <c r="F2365" s="1">
        <v>287</v>
      </c>
      <c r="G2365" s="1">
        <v>172</v>
      </c>
      <c r="H2365" s="1">
        <v>167</v>
      </c>
    </row>
    <row r="2366" spans="1:8">
      <c r="A2366" s="1" t="s">
        <v>278</v>
      </c>
      <c r="B2366" s="1" t="s">
        <v>206</v>
      </c>
      <c r="C2366" s="1" t="s">
        <v>202</v>
      </c>
      <c r="D2366" s="1" t="s">
        <v>18</v>
      </c>
      <c r="E2366" s="1">
        <v>2020</v>
      </c>
      <c r="F2366" s="1">
        <v>342</v>
      </c>
      <c r="G2366" s="1">
        <v>239</v>
      </c>
      <c r="H2366" s="1">
        <v>206</v>
      </c>
    </row>
    <row r="2367" spans="1:8">
      <c r="A2367" s="1" t="s">
        <v>278</v>
      </c>
      <c r="B2367" s="1" t="s">
        <v>206</v>
      </c>
      <c r="C2367" s="1" t="s">
        <v>202</v>
      </c>
      <c r="D2367" s="1" t="s">
        <v>16</v>
      </c>
      <c r="E2367" s="1">
        <v>2020</v>
      </c>
      <c r="F2367" s="1">
        <v>340</v>
      </c>
      <c r="G2367" s="1">
        <v>240</v>
      </c>
      <c r="H2367" s="1">
        <v>205</v>
      </c>
    </row>
    <row r="2368" spans="1:8">
      <c r="A2368" s="1" t="s">
        <v>278</v>
      </c>
      <c r="B2368" s="1" t="s">
        <v>206</v>
      </c>
      <c r="C2368" s="1" t="s">
        <v>202</v>
      </c>
      <c r="D2368" s="1" t="s">
        <v>14</v>
      </c>
      <c r="E2368" s="1">
        <v>2020</v>
      </c>
      <c r="F2368" s="1">
        <v>370</v>
      </c>
      <c r="G2368" s="1">
        <v>261</v>
      </c>
      <c r="H2368" s="1">
        <v>223</v>
      </c>
    </row>
    <row r="2369" spans="1:8">
      <c r="A2369" s="1" t="s">
        <v>278</v>
      </c>
      <c r="B2369" s="1" t="s">
        <v>206</v>
      </c>
      <c r="C2369" s="1" t="s">
        <v>202</v>
      </c>
      <c r="D2369" s="1" t="s">
        <v>13</v>
      </c>
      <c r="E2369" s="1">
        <v>2020</v>
      </c>
      <c r="F2369" s="1">
        <v>331</v>
      </c>
      <c r="G2369" s="1">
        <v>232</v>
      </c>
      <c r="H2369" s="1">
        <v>199</v>
      </c>
    </row>
    <row r="2370" spans="1:8">
      <c r="A2370" s="1" t="s">
        <v>278</v>
      </c>
      <c r="B2370" s="1" t="s">
        <v>206</v>
      </c>
      <c r="C2370" s="1" t="s">
        <v>202</v>
      </c>
      <c r="D2370" s="1" t="s">
        <v>11</v>
      </c>
      <c r="E2370" s="1">
        <v>2020</v>
      </c>
      <c r="F2370" s="1">
        <v>327</v>
      </c>
      <c r="G2370" s="1">
        <v>230</v>
      </c>
      <c r="H2370" s="1">
        <v>197</v>
      </c>
    </row>
    <row r="2371" spans="1:8">
      <c r="A2371" s="1" t="s">
        <v>278</v>
      </c>
      <c r="B2371" s="1" t="s">
        <v>206</v>
      </c>
      <c r="C2371" s="1" t="s">
        <v>202</v>
      </c>
      <c r="D2371" s="1" t="s">
        <v>10</v>
      </c>
      <c r="E2371" s="1">
        <v>2020</v>
      </c>
      <c r="F2371" s="1">
        <v>317</v>
      </c>
      <c r="G2371" s="1">
        <v>224</v>
      </c>
      <c r="H2371" s="1">
        <v>191</v>
      </c>
    </row>
    <row r="2372" spans="1:8">
      <c r="A2372" s="1" t="s">
        <v>278</v>
      </c>
      <c r="B2372" s="1" t="s">
        <v>206</v>
      </c>
      <c r="C2372" s="1" t="s">
        <v>202</v>
      </c>
      <c r="D2372" s="1" t="s">
        <v>9</v>
      </c>
      <c r="E2372" s="1">
        <v>2020</v>
      </c>
      <c r="F2372" s="1">
        <v>354</v>
      </c>
      <c r="G2372" s="1">
        <v>249</v>
      </c>
      <c r="H2372" s="1">
        <v>213</v>
      </c>
    </row>
    <row r="2373" spans="1:8">
      <c r="A2373" s="1" t="s">
        <v>278</v>
      </c>
      <c r="B2373" s="1" t="s">
        <v>206</v>
      </c>
      <c r="C2373" s="1" t="s">
        <v>202</v>
      </c>
      <c r="D2373" s="1" t="s">
        <v>8</v>
      </c>
      <c r="E2373" s="1">
        <v>2020</v>
      </c>
      <c r="F2373" s="1">
        <v>312</v>
      </c>
      <c r="G2373" s="1">
        <v>217</v>
      </c>
      <c r="H2373" s="1">
        <v>188</v>
      </c>
    </row>
    <row r="2374" spans="1:8">
      <c r="A2374" s="1" t="s">
        <v>278</v>
      </c>
      <c r="B2374" s="1" t="s">
        <v>206</v>
      </c>
      <c r="C2374" s="1" t="s">
        <v>202</v>
      </c>
      <c r="D2374" s="1" t="s">
        <v>7</v>
      </c>
      <c r="E2374" s="1">
        <v>2020</v>
      </c>
      <c r="F2374" s="1">
        <v>315</v>
      </c>
      <c r="G2374" s="1">
        <v>220</v>
      </c>
      <c r="H2374" s="1">
        <v>190</v>
      </c>
    </row>
    <row r="2375" spans="1:8">
      <c r="A2375" s="1" t="s">
        <v>278</v>
      </c>
      <c r="B2375" s="1" t="s">
        <v>206</v>
      </c>
      <c r="C2375" s="1" t="s">
        <v>202</v>
      </c>
      <c r="D2375" s="1" t="s">
        <v>6</v>
      </c>
      <c r="E2375" s="1">
        <v>2020</v>
      </c>
      <c r="F2375" s="1">
        <v>337</v>
      </c>
      <c r="G2375" s="1">
        <v>234</v>
      </c>
      <c r="H2375" s="1">
        <v>203</v>
      </c>
    </row>
    <row r="2376" spans="1:8">
      <c r="A2376" s="1" t="s">
        <v>278</v>
      </c>
      <c r="B2376" s="1" t="s">
        <v>206</v>
      </c>
      <c r="C2376" s="1" t="s">
        <v>202</v>
      </c>
      <c r="D2376" s="1" t="s">
        <v>5</v>
      </c>
      <c r="E2376" s="1">
        <v>2020</v>
      </c>
      <c r="F2376" s="1">
        <v>365</v>
      </c>
      <c r="G2376" s="1">
        <v>254</v>
      </c>
      <c r="H2376" s="1">
        <v>220</v>
      </c>
    </row>
    <row r="2377" spans="1:8">
      <c r="A2377" s="1" t="s">
        <v>278</v>
      </c>
      <c r="B2377" s="1" t="s">
        <v>206</v>
      </c>
      <c r="C2377" s="1" t="s">
        <v>202</v>
      </c>
      <c r="D2377" s="1" t="s">
        <v>4</v>
      </c>
      <c r="E2377" s="1">
        <v>2020</v>
      </c>
      <c r="F2377" s="1">
        <v>358</v>
      </c>
      <c r="G2377" s="1">
        <v>252</v>
      </c>
      <c r="H2377" s="1">
        <v>215</v>
      </c>
    </row>
    <row r="2378" spans="1:8">
      <c r="A2378" s="1" t="s">
        <v>278</v>
      </c>
      <c r="B2378" s="1" t="s">
        <v>205</v>
      </c>
      <c r="C2378" s="1" t="s">
        <v>202</v>
      </c>
      <c r="D2378" s="1" t="s">
        <v>18</v>
      </c>
      <c r="E2378" s="1">
        <v>2020</v>
      </c>
      <c r="F2378" s="1">
        <v>99</v>
      </c>
      <c r="G2378" s="1">
        <v>893</v>
      </c>
      <c r="H2378" s="1">
        <v>319</v>
      </c>
    </row>
    <row r="2379" spans="1:8">
      <c r="A2379" s="1" t="s">
        <v>278</v>
      </c>
      <c r="B2379" s="1" t="s">
        <v>205</v>
      </c>
      <c r="C2379" s="1" t="s">
        <v>202</v>
      </c>
      <c r="D2379" s="1" t="s">
        <v>16</v>
      </c>
      <c r="E2379" s="1">
        <v>2020</v>
      </c>
      <c r="F2379" s="1">
        <v>130</v>
      </c>
      <c r="G2379" s="1">
        <v>1175</v>
      </c>
      <c r="H2379" s="1">
        <v>420</v>
      </c>
    </row>
    <row r="2380" spans="1:8">
      <c r="A2380" s="1" t="s">
        <v>278</v>
      </c>
      <c r="B2380" s="1" t="s">
        <v>205</v>
      </c>
      <c r="C2380" s="1" t="s">
        <v>202</v>
      </c>
      <c r="D2380" s="1" t="s">
        <v>14</v>
      </c>
      <c r="E2380" s="1">
        <v>2020</v>
      </c>
      <c r="F2380" s="1">
        <v>127</v>
      </c>
      <c r="G2380" s="1">
        <v>1148</v>
      </c>
      <c r="H2380" s="1">
        <v>410</v>
      </c>
    </row>
    <row r="2381" spans="1:8">
      <c r="A2381" s="1" t="s">
        <v>278</v>
      </c>
      <c r="B2381" s="1" t="s">
        <v>205</v>
      </c>
      <c r="C2381" s="1" t="s">
        <v>202</v>
      </c>
      <c r="D2381" s="1" t="s">
        <v>13</v>
      </c>
      <c r="E2381" s="1">
        <v>2020</v>
      </c>
      <c r="F2381" s="1">
        <v>139</v>
      </c>
      <c r="G2381" s="1">
        <v>1114</v>
      </c>
      <c r="H2381" s="1">
        <v>449</v>
      </c>
    </row>
    <row r="2382" spans="1:8">
      <c r="A2382" s="1" t="s">
        <v>278</v>
      </c>
      <c r="B2382" s="1" t="s">
        <v>205</v>
      </c>
      <c r="C2382" s="1" t="s">
        <v>202</v>
      </c>
      <c r="D2382" s="1" t="s">
        <v>11</v>
      </c>
      <c r="E2382" s="1">
        <v>2020</v>
      </c>
      <c r="F2382" s="1">
        <v>157</v>
      </c>
      <c r="G2382" s="1">
        <v>1255</v>
      </c>
      <c r="H2382" s="1">
        <v>506</v>
      </c>
    </row>
    <row r="2383" spans="1:8">
      <c r="A2383" s="1" t="s">
        <v>278</v>
      </c>
      <c r="B2383" s="1" t="s">
        <v>205</v>
      </c>
      <c r="C2383" s="1" t="s">
        <v>202</v>
      </c>
      <c r="D2383" s="1" t="s">
        <v>10</v>
      </c>
      <c r="E2383" s="1">
        <v>2020</v>
      </c>
      <c r="F2383" s="1">
        <v>184</v>
      </c>
      <c r="G2383" s="1">
        <v>1482</v>
      </c>
      <c r="H2383" s="1">
        <v>594</v>
      </c>
    </row>
    <row r="2384" spans="1:8">
      <c r="A2384" s="1" t="s">
        <v>278</v>
      </c>
      <c r="B2384" s="1" t="s">
        <v>205</v>
      </c>
      <c r="C2384" s="1" t="s">
        <v>202</v>
      </c>
      <c r="D2384" s="1" t="s">
        <v>9</v>
      </c>
      <c r="E2384" s="1">
        <v>2020</v>
      </c>
      <c r="F2384" s="1">
        <v>152</v>
      </c>
      <c r="G2384" s="1">
        <v>1222</v>
      </c>
      <c r="H2384" s="1">
        <v>492</v>
      </c>
    </row>
    <row r="2385" spans="1:8">
      <c r="A2385" s="1" t="s">
        <v>278</v>
      </c>
      <c r="B2385" s="1" t="s">
        <v>205</v>
      </c>
      <c r="C2385" s="1" t="s">
        <v>202</v>
      </c>
      <c r="D2385" s="1" t="s">
        <v>8</v>
      </c>
      <c r="E2385" s="1">
        <v>2020</v>
      </c>
      <c r="F2385" s="1">
        <v>187</v>
      </c>
      <c r="G2385" s="1">
        <v>1482</v>
      </c>
      <c r="H2385" s="1">
        <v>605</v>
      </c>
    </row>
    <row r="2386" spans="1:8">
      <c r="A2386" s="1" t="s">
        <v>278</v>
      </c>
      <c r="B2386" s="1" t="s">
        <v>205</v>
      </c>
      <c r="C2386" s="1" t="s">
        <v>202</v>
      </c>
      <c r="D2386" s="1" t="s">
        <v>7</v>
      </c>
      <c r="E2386" s="1">
        <v>2020</v>
      </c>
      <c r="F2386" s="1">
        <v>157</v>
      </c>
      <c r="G2386" s="1">
        <v>1257</v>
      </c>
      <c r="H2386" s="1">
        <v>509</v>
      </c>
    </row>
    <row r="2387" spans="1:8">
      <c r="A2387" s="1" t="s">
        <v>278</v>
      </c>
      <c r="B2387" s="1" t="s">
        <v>205</v>
      </c>
      <c r="C2387" s="1" t="s">
        <v>202</v>
      </c>
      <c r="D2387" s="1" t="s">
        <v>6</v>
      </c>
      <c r="E2387" s="1">
        <v>2020</v>
      </c>
      <c r="F2387" s="1">
        <v>192</v>
      </c>
      <c r="G2387" s="1">
        <v>1545</v>
      </c>
      <c r="H2387" s="1">
        <v>621</v>
      </c>
    </row>
    <row r="2388" spans="1:8">
      <c r="A2388" s="1" t="s">
        <v>278</v>
      </c>
      <c r="B2388" s="1" t="s">
        <v>205</v>
      </c>
      <c r="C2388" s="1" t="s">
        <v>202</v>
      </c>
      <c r="D2388" s="1" t="s">
        <v>5</v>
      </c>
      <c r="E2388" s="1">
        <v>2020</v>
      </c>
      <c r="F2388" s="1">
        <v>152</v>
      </c>
      <c r="G2388" s="1">
        <v>1213</v>
      </c>
      <c r="H2388" s="1">
        <v>490</v>
      </c>
    </row>
    <row r="2389" spans="1:8">
      <c r="A2389" s="1" t="s">
        <v>278</v>
      </c>
      <c r="B2389" s="1" t="s">
        <v>205</v>
      </c>
      <c r="C2389" s="1" t="s">
        <v>202</v>
      </c>
      <c r="D2389" s="1" t="s">
        <v>4</v>
      </c>
      <c r="E2389" s="1">
        <v>2020</v>
      </c>
      <c r="F2389" s="1">
        <v>193</v>
      </c>
      <c r="G2389" s="1">
        <v>1539</v>
      </c>
      <c r="H2389" s="1">
        <v>623</v>
      </c>
    </row>
    <row r="2390" spans="1:8">
      <c r="A2390" s="1" t="s">
        <v>278</v>
      </c>
      <c r="B2390" s="1" t="s">
        <v>204</v>
      </c>
      <c r="C2390" s="1" t="s">
        <v>202</v>
      </c>
      <c r="D2390" s="1" t="s">
        <v>16</v>
      </c>
      <c r="E2390" s="1">
        <v>2020</v>
      </c>
      <c r="F2390" s="1">
        <v>148</v>
      </c>
      <c r="G2390" s="1">
        <v>443</v>
      </c>
      <c r="H2390" s="1">
        <v>228</v>
      </c>
    </row>
    <row r="2391" spans="1:8">
      <c r="A2391" s="1" t="s">
        <v>278</v>
      </c>
      <c r="B2391" s="1" t="s">
        <v>204</v>
      </c>
      <c r="C2391" s="1" t="s">
        <v>202</v>
      </c>
      <c r="D2391" s="1" t="s">
        <v>14</v>
      </c>
      <c r="E2391" s="1">
        <v>2020</v>
      </c>
      <c r="F2391" s="1">
        <v>194</v>
      </c>
      <c r="G2391" s="1">
        <v>574</v>
      </c>
      <c r="H2391" s="1">
        <v>298</v>
      </c>
    </row>
    <row r="2392" spans="1:8">
      <c r="A2392" s="1" t="s">
        <v>278</v>
      </c>
      <c r="B2392" s="1" t="s">
        <v>204</v>
      </c>
      <c r="C2392" s="1" t="s">
        <v>202</v>
      </c>
      <c r="D2392" s="1" t="s">
        <v>13</v>
      </c>
      <c r="E2392" s="1">
        <v>2020</v>
      </c>
      <c r="F2392" s="1">
        <v>196</v>
      </c>
      <c r="G2392" s="1">
        <v>588</v>
      </c>
      <c r="H2392" s="1">
        <v>301</v>
      </c>
    </row>
    <row r="2393" spans="1:8">
      <c r="A2393" s="1" t="s">
        <v>278</v>
      </c>
      <c r="B2393" s="1" t="s">
        <v>204</v>
      </c>
      <c r="C2393" s="1" t="s">
        <v>202</v>
      </c>
      <c r="D2393" s="1" t="s">
        <v>11</v>
      </c>
      <c r="E2393" s="1">
        <v>2020</v>
      </c>
      <c r="F2393" s="1">
        <v>191</v>
      </c>
      <c r="G2393" s="1">
        <v>576</v>
      </c>
      <c r="H2393" s="1">
        <v>295</v>
      </c>
    </row>
    <row r="2394" spans="1:8">
      <c r="A2394" s="1" t="s">
        <v>278</v>
      </c>
      <c r="B2394" s="1" t="s">
        <v>204</v>
      </c>
      <c r="C2394" s="1" t="s">
        <v>202</v>
      </c>
      <c r="D2394" s="1" t="s">
        <v>10</v>
      </c>
      <c r="E2394" s="1">
        <v>2020</v>
      </c>
      <c r="F2394" s="1">
        <v>166</v>
      </c>
      <c r="G2394" s="1">
        <v>495</v>
      </c>
      <c r="H2394" s="1">
        <v>256</v>
      </c>
    </row>
    <row r="2395" spans="1:8">
      <c r="A2395" s="1" t="s">
        <v>278</v>
      </c>
      <c r="B2395" s="1" t="s">
        <v>204</v>
      </c>
      <c r="C2395" s="1" t="s">
        <v>202</v>
      </c>
      <c r="D2395" s="1" t="s">
        <v>9</v>
      </c>
      <c r="E2395" s="1">
        <v>2020</v>
      </c>
      <c r="F2395" s="1">
        <v>219</v>
      </c>
      <c r="G2395" s="1">
        <v>597</v>
      </c>
      <c r="H2395" s="1">
        <v>337</v>
      </c>
    </row>
    <row r="2396" spans="1:8">
      <c r="A2396" s="1" t="s">
        <v>278</v>
      </c>
      <c r="B2396" s="1" t="s">
        <v>204</v>
      </c>
      <c r="C2396" s="1" t="s">
        <v>202</v>
      </c>
      <c r="D2396" s="1" t="s">
        <v>8</v>
      </c>
      <c r="E2396" s="1">
        <v>2020</v>
      </c>
      <c r="F2396" s="1">
        <v>220</v>
      </c>
      <c r="G2396" s="1">
        <v>601</v>
      </c>
      <c r="H2396" s="1">
        <v>339</v>
      </c>
    </row>
    <row r="2397" spans="1:8">
      <c r="A2397" s="1" t="s">
        <v>278</v>
      </c>
      <c r="B2397" s="1" t="s">
        <v>204</v>
      </c>
      <c r="C2397" s="1" t="s">
        <v>202</v>
      </c>
      <c r="D2397" s="1" t="s">
        <v>7</v>
      </c>
      <c r="E2397" s="1">
        <v>2020</v>
      </c>
      <c r="F2397" s="1">
        <v>235</v>
      </c>
      <c r="G2397" s="1">
        <v>642</v>
      </c>
      <c r="H2397" s="1">
        <v>362</v>
      </c>
    </row>
    <row r="2398" spans="1:8">
      <c r="A2398" s="1" t="s">
        <v>278</v>
      </c>
      <c r="B2398" s="1" t="s">
        <v>204</v>
      </c>
      <c r="C2398" s="1" t="s">
        <v>202</v>
      </c>
      <c r="D2398" s="1" t="s">
        <v>6</v>
      </c>
      <c r="E2398" s="1">
        <v>2020</v>
      </c>
      <c r="F2398" s="1">
        <v>247</v>
      </c>
      <c r="G2398" s="1">
        <v>678</v>
      </c>
      <c r="H2398" s="1">
        <v>381</v>
      </c>
    </row>
    <row r="2399" spans="1:8">
      <c r="A2399" s="1" t="s">
        <v>278</v>
      </c>
      <c r="B2399" s="1" t="s">
        <v>204</v>
      </c>
      <c r="C2399" s="1" t="s">
        <v>202</v>
      </c>
      <c r="D2399" s="1" t="s">
        <v>5</v>
      </c>
      <c r="E2399" s="1">
        <v>2020</v>
      </c>
      <c r="F2399" s="1">
        <v>196</v>
      </c>
      <c r="G2399" s="1">
        <v>542</v>
      </c>
      <c r="H2399" s="1">
        <v>302</v>
      </c>
    </row>
    <row r="2400" spans="1:8">
      <c r="A2400" s="1" t="s">
        <v>278</v>
      </c>
      <c r="B2400" s="1" t="s">
        <v>204</v>
      </c>
      <c r="C2400" s="1" t="s">
        <v>202</v>
      </c>
      <c r="D2400" s="1" t="s">
        <v>4</v>
      </c>
      <c r="E2400" s="1">
        <v>2020</v>
      </c>
      <c r="F2400" s="1">
        <v>175</v>
      </c>
      <c r="G2400" s="1">
        <v>479</v>
      </c>
      <c r="H2400" s="1">
        <v>269</v>
      </c>
    </row>
    <row r="2401" spans="1:8">
      <c r="A2401" s="1" t="s">
        <v>278</v>
      </c>
      <c r="B2401" s="1" t="s">
        <v>203</v>
      </c>
      <c r="C2401" s="1" t="s">
        <v>202</v>
      </c>
      <c r="D2401" s="1" t="s">
        <v>11</v>
      </c>
      <c r="E2401" s="1">
        <v>2020</v>
      </c>
      <c r="F2401" s="1">
        <v>284</v>
      </c>
      <c r="G2401" s="1">
        <v>797</v>
      </c>
      <c r="H2401" s="1">
        <v>344</v>
      </c>
    </row>
    <row r="2402" spans="1:8">
      <c r="A2402" s="1" t="s">
        <v>278</v>
      </c>
      <c r="B2402" s="1" t="s">
        <v>203</v>
      </c>
      <c r="C2402" s="1" t="s">
        <v>202</v>
      </c>
      <c r="D2402" s="1" t="s">
        <v>10</v>
      </c>
      <c r="E2402" s="1">
        <v>2020</v>
      </c>
      <c r="F2402" s="1">
        <v>324</v>
      </c>
      <c r="G2402" s="1">
        <v>904</v>
      </c>
      <c r="H2402" s="1">
        <v>393</v>
      </c>
    </row>
    <row r="2403" spans="1:8">
      <c r="A2403" s="1" t="s">
        <v>278</v>
      </c>
      <c r="B2403" s="1" t="s">
        <v>203</v>
      </c>
      <c r="C2403" s="1" t="s">
        <v>202</v>
      </c>
      <c r="D2403" s="1" t="s">
        <v>9</v>
      </c>
      <c r="E2403" s="1">
        <v>2020</v>
      </c>
      <c r="F2403" s="1">
        <v>284</v>
      </c>
      <c r="G2403" s="1">
        <v>795</v>
      </c>
      <c r="H2403" s="1">
        <v>344</v>
      </c>
    </row>
    <row r="2404" spans="1:8">
      <c r="A2404" s="1" t="s">
        <v>278</v>
      </c>
      <c r="B2404" s="1" t="s">
        <v>203</v>
      </c>
      <c r="C2404" s="1" t="s">
        <v>202</v>
      </c>
      <c r="D2404" s="1" t="s">
        <v>8</v>
      </c>
      <c r="E2404" s="1">
        <v>2020</v>
      </c>
      <c r="F2404" s="1">
        <v>310</v>
      </c>
      <c r="G2404" s="1">
        <v>863</v>
      </c>
      <c r="H2404" s="1">
        <v>376</v>
      </c>
    </row>
    <row r="2405" spans="1:8">
      <c r="A2405" s="1" t="s">
        <v>278</v>
      </c>
      <c r="B2405" s="1" t="s">
        <v>203</v>
      </c>
      <c r="C2405" s="1" t="s">
        <v>202</v>
      </c>
      <c r="D2405" s="1" t="s">
        <v>7</v>
      </c>
      <c r="E2405" s="1">
        <v>2020</v>
      </c>
      <c r="F2405" s="1">
        <v>304</v>
      </c>
      <c r="G2405" s="1">
        <v>859</v>
      </c>
      <c r="H2405" s="1">
        <v>368</v>
      </c>
    </row>
    <row r="2406" spans="1:8">
      <c r="A2406" s="1" t="s">
        <v>278</v>
      </c>
      <c r="B2406" s="1" t="s">
        <v>203</v>
      </c>
      <c r="C2406" s="1" t="s">
        <v>202</v>
      </c>
      <c r="D2406" s="1" t="s">
        <v>6</v>
      </c>
      <c r="E2406" s="1">
        <v>2020</v>
      </c>
      <c r="F2406" s="1">
        <v>273</v>
      </c>
      <c r="G2406" s="1">
        <v>766</v>
      </c>
      <c r="H2406" s="1">
        <v>331</v>
      </c>
    </row>
    <row r="2407" spans="1:8">
      <c r="A2407" s="1" t="s">
        <v>278</v>
      </c>
      <c r="B2407" s="1" t="s">
        <v>203</v>
      </c>
      <c r="C2407" s="1" t="s">
        <v>202</v>
      </c>
      <c r="D2407" s="1" t="s">
        <v>5</v>
      </c>
      <c r="E2407" s="1">
        <v>2020</v>
      </c>
      <c r="F2407" s="1">
        <v>322</v>
      </c>
      <c r="G2407" s="1">
        <v>909</v>
      </c>
      <c r="H2407" s="1">
        <v>390</v>
      </c>
    </row>
    <row r="2408" spans="1:8">
      <c r="A2408" s="1" t="s">
        <v>278</v>
      </c>
      <c r="B2408" s="1" t="s">
        <v>203</v>
      </c>
      <c r="C2408" s="1" t="s">
        <v>202</v>
      </c>
      <c r="D2408" s="1" t="s">
        <v>4</v>
      </c>
      <c r="E2408" s="1">
        <v>2020</v>
      </c>
      <c r="F2408" s="1">
        <v>292</v>
      </c>
      <c r="G2408" s="1">
        <v>818</v>
      </c>
      <c r="H2408" s="1">
        <v>354</v>
      </c>
    </row>
    <row r="2409" spans="1:8">
      <c r="A2409" s="1" t="s">
        <v>280</v>
      </c>
      <c r="B2409" s="1" t="s">
        <v>207</v>
      </c>
      <c r="C2409" s="1" t="s">
        <v>213</v>
      </c>
      <c r="D2409" s="1" t="s">
        <v>18</v>
      </c>
      <c r="E2409" s="1">
        <v>2020</v>
      </c>
      <c r="F2409" s="1">
        <v>2000</v>
      </c>
      <c r="G2409" s="1">
        <v>1200</v>
      </c>
      <c r="H2409" s="1">
        <v>1164</v>
      </c>
    </row>
    <row r="2410" spans="1:8">
      <c r="A2410" s="1" t="s">
        <v>280</v>
      </c>
      <c r="B2410" s="1" t="s">
        <v>207</v>
      </c>
      <c r="C2410" s="1" t="s">
        <v>213</v>
      </c>
      <c r="D2410" s="1" t="s">
        <v>16</v>
      </c>
      <c r="E2410" s="1">
        <v>2020</v>
      </c>
      <c r="F2410" s="1">
        <v>2500</v>
      </c>
      <c r="G2410" s="1">
        <v>1500</v>
      </c>
      <c r="H2410" s="1">
        <v>1455</v>
      </c>
    </row>
    <row r="2411" spans="1:8">
      <c r="A2411" s="1" t="s">
        <v>280</v>
      </c>
      <c r="B2411" s="1" t="s">
        <v>207</v>
      </c>
      <c r="C2411" s="1" t="s">
        <v>213</v>
      </c>
      <c r="D2411" s="1" t="s">
        <v>14</v>
      </c>
      <c r="E2411" s="1">
        <v>2020</v>
      </c>
      <c r="F2411" s="1">
        <v>2200</v>
      </c>
      <c r="G2411" s="1">
        <v>1320</v>
      </c>
      <c r="H2411" s="1">
        <v>1280</v>
      </c>
    </row>
    <row r="2412" spans="1:8">
      <c r="A2412" s="1" t="s">
        <v>280</v>
      </c>
      <c r="B2412" s="1" t="s">
        <v>207</v>
      </c>
      <c r="C2412" s="1" t="s">
        <v>213</v>
      </c>
      <c r="D2412" s="1" t="s">
        <v>13</v>
      </c>
      <c r="E2412" s="1">
        <v>2020</v>
      </c>
      <c r="F2412" s="1">
        <v>2000</v>
      </c>
      <c r="G2412" s="1">
        <v>1200</v>
      </c>
      <c r="H2412" s="1">
        <v>1164</v>
      </c>
    </row>
    <row r="2413" spans="1:8">
      <c r="A2413" s="1" t="s">
        <v>280</v>
      </c>
      <c r="B2413" s="1" t="s">
        <v>207</v>
      </c>
      <c r="C2413" s="1" t="s">
        <v>213</v>
      </c>
      <c r="D2413" s="1" t="s">
        <v>11</v>
      </c>
      <c r="E2413" s="1">
        <v>2020</v>
      </c>
      <c r="F2413" s="1">
        <v>1700</v>
      </c>
      <c r="G2413" s="1">
        <v>1020</v>
      </c>
      <c r="H2413" s="1">
        <v>989</v>
      </c>
    </row>
    <row r="2414" spans="1:8">
      <c r="A2414" s="1" t="s">
        <v>280</v>
      </c>
      <c r="B2414" s="1" t="s">
        <v>207</v>
      </c>
      <c r="C2414" s="1" t="s">
        <v>213</v>
      </c>
      <c r="D2414" s="1" t="s">
        <v>10</v>
      </c>
      <c r="E2414" s="1">
        <v>2020</v>
      </c>
      <c r="F2414" s="1">
        <v>1700</v>
      </c>
      <c r="G2414" s="1">
        <v>1020</v>
      </c>
      <c r="H2414" s="1">
        <v>989</v>
      </c>
    </row>
    <row r="2415" spans="1:8">
      <c r="A2415" s="1" t="s">
        <v>280</v>
      </c>
      <c r="B2415" s="1" t="s">
        <v>207</v>
      </c>
      <c r="C2415" s="1" t="s">
        <v>213</v>
      </c>
      <c r="D2415" s="1" t="s">
        <v>9</v>
      </c>
      <c r="E2415" s="1">
        <v>2020</v>
      </c>
      <c r="F2415" s="1">
        <v>1700</v>
      </c>
      <c r="G2415" s="1">
        <v>1020</v>
      </c>
      <c r="H2415" s="1">
        <v>989</v>
      </c>
    </row>
    <row r="2416" spans="1:8">
      <c r="A2416" s="1" t="s">
        <v>280</v>
      </c>
      <c r="B2416" s="1" t="s">
        <v>207</v>
      </c>
      <c r="C2416" s="1" t="s">
        <v>213</v>
      </c>
      <c r="D2416" s="1" t="s">
        <v>8</v>
      </c>
      <c r="E2416" s="1">
        <v>2020</v>
      </c>
      <c r="F2416" s="1">
        <v>1900</v>
      </c>
      <c r="G2416" s="1">
        <v>1140</v>
      </c>
      <c r="H2416" s="1">
        <v>1106</v>
      </c>
    </row>
    <row r="2417" spans="1:8">
      <c r="A2417" s="1" t="s">
        <v>280</v>
      </c>
      <c r="B2417" s="1" t="s">
        <v>207</v>
      </c>
      <c r="C2417" s="1" t="s">
        <v>213</v>
      </c>
      <c r="D2417" s="1" t="s">
        <v>7</v>
      </c>
      <c r="E2417" s="1">
        <v>2020</v>
      </c>
      <c r="F2417" s="1">
        <v>1800</v>
      </c>
      <c r="G2417" s="1">
        <v>1080</v>
      </c>
      <c r="H2417" s="1">
        <v>1048</v>
      </c>
    </row>
    <row r="2418" spans="1:8">
      <c r="A2418" s="1" t="s">
        <v>280</v>
      </c>
      <c r="B2418" s="1" t="s">
        <v>207</v>
      </c>
      <c r="C2418" s="1" t="s">
        <v>213</v>
      </c>
      <c r="D2418" s="1" t="s">
        <v>6</v>
      </c>
      <c r="E2418" s="1">
        <v>2020</v>
      </c>
      <c r="F2418" s="1">
        <v>1400</v>
      </c>
      <c r="G2418" s="1">
        <v>840</v>
      </c>
      <c r="H2418" s="1">
        <v>815</v>
      </c>
    </row>
    <row r="2419" spans="1:8">
      <c r="A2419" s="1" t="s">
        <v>280</v>
      </c>
      <c r="B2419" s="1" t="s">
        <v>207</v>
      </c>
      <c r="C2419" s="1" t="s">
        <v>213</v>
      </c>
      <c r="D2419" s="1" t="s">
        <v>5</v>
      </c>
      <c r="E2419" s="1">
        <v>2020</v>
      </c>
      <c r="F2419" s="1">
        <v>1600</v>
      </c>
      <c r="G2419" s="1">
        <v>960</v>
      </c>
      <c r="H2419" s="1">
        <v>931</v>
      </c>
    </row>
    <row r="2420" spans="1:8">
      <c r="A2420" s="1" t="s">
        <v>280</v>
      </c>
      <c r="B2420" s="1" t="s">
        <v>207</v>
      </c>
      <c r="C2420" s="1" t="s">
        <v>213</v>
      </c>
      <c r="D2420" s="1" t="s">
        <v>4</v>
      </c>
      <c r="E2420" s="1">
        <v>2020</v>
      </c>
      <c r="F2420" s="1">
        <v>1200</v>
      </c>
      <c r="G2420" s="1">
        <v>720</v>
      </c>
      <c r="H2420" s="1">
        <v>698</v>
      </c>
    </row>
    <row r="2421" spans="1:8">
      <c r="A2421" s="1" t="s">
        <v>280</v>
      </c>
      <c r="B2421" s="1" t="s">
        <v>206</v>
      </c>
      <c r="C2421" s="1" t="s">
        <v>213</v>
      </c>
      <c r="D2421" s="1" t="s">
        <v>18</v>
      </c>
      <c r="E2421" s="1">
        <v>2020</v>
      </c>
      <c r="F2421" s="1">
        <v>1600</v>
      </c>
      <c r="G2421" s="1">
        <v>1120</v>
      </c>
      <c r="H2421" s="1">
        <v>963</v>
      </c>
    </row>
    <row r="2422" spans="1:8">
      <c r="A2422" s="1" t="s">
        <v>280</v>
      </c>
      <c r="B2422" s="1" t="s">
        <v>206</v>
      </c>
      <c r="C2422" s="1" t="s">
        <v>213</v>
      </c>
      <c r="D2422" s="1" t="s">
        <v>16</v>
      </c>
      <c r="E2422" s="1">
        <v>2020</v>
      </c>
      <c r="F2422" s="1">
        <v>1800</v>
      </c>
      <c r="G2422" s="1">
        <v>1260</v>
      </c>
      <c r="H2422" s="1">
        <v>1084</v>
      </c>
    </row>
    <row r="2423" spans="1:8">
      <c r="A2423" s="1" t="s">
        <v>280</v>
      </c>
      <c r="B2423" s="1" t="s">
        <v>206</v>
      </c>
      <c r="C2423" s="1" t="s">
        <v>213</v>
      </c>
      <c r="D2423" s="1" t="s">
        <v>14</v>
      </c>
      <c r="E2423" s="1">
        <v>2020</v>
      </c>
      <c r="F2423" s="1">
        <v>1700</v>
      </c>
      <c r="G2423" s="1">
        <v>1190</v>
      </c>
      <c r="H2423" s="1">
        <v>1023</v>
      </c>
    </row>
    <row r="2424" spans="1:8">
      <c r="A2424" s="1" t="s">
        <v>280</v>
      </c>
      <c r="B2424" s="1" t="s">
        <v>206</v>
      </c>
      <c r="C2424" s="1" t="s">
        <v>213</v>
      </c>
      <c r="D2424" s="1" t="s">
        <v>13</v>
      </c>
      <c r="E2424" s="1">
        <v>2020</v>
      </c>
      <c r="F2424" s="1">
        <v>1700</v>
      </c>
      <c r="G2424" s="1">
        <v>1190</v>
      </c>
      <c r="H2424" s="1">
        <v>1023</v>
      </c>
    </row>
    <row r="2425" spans="1:8">
      <c r="A2425" s="1" t="s">
        <v>280</v>
      </c>
      <c r="B2425" s="1" t="s">
        <v>206</v>
      </c>
      <c r="C2425" s="1" t="s">
        <v>213</v>
      </c>
      <c r="D2425" s="1" t="s">
        <v>11</v>
      </c>
      <c r="E2425" s="1">
        <v>2020</v>
      </c>
      <c r="F2425" s="1">
        <v>1800</v>
      </c>
      <c r="G2425" s="1">
        <v>1260</v>
      </c>
      <c r="H2425" s="1">
        <v>1084</v>
      </c>
    </row>
    <row r="2426" spans="1:8">
      <c r="A2426" s="1" t="s">
        <v>280</v>
      </c>
      <c r="B2426" s="1" t="s">
        <v>206</v>
      </c>
      <c r="C2426" s="1" t="s">
        <v>213</v>
      </c>
      <c r="D2426" s="1" t="s">
        <v>10</v>
      </c>
      <c r="E2426" s="1">
        <v>2020</v>
      </c>
      <c r="F2426" s="1">
        <v>1500</v>
      </c>
      <c r="G2426" s="1">
        <v>1050</v>
      </c>
      <c r="H2426" s="1">
        <v>903</v>
      </c>
    </row>
    <row r="2427" spans="1:8">
      <c r="A2427" s="1" t="s">
        <v>280</v>
      </c>
      <c r="B2427" s="1" t="s">
        <v>206</v>
      </c>
      <c r="C2427" s="1" t="s">
        <v>213</v>
      </c>
      <c r="D2427" s="1" t="s">
        <v>9</v>
      </c>
      <c r="E2427" s="1">
        <v>2020</v>
      </c>
      <c r="F2427" s="1">
        <v>1600</v>
      </c>
      <c r="G2427" s="1">
        <v>1120</v>
      </c>
      <c r="H2427" s="1">
        <v>963</v>
      </c>
    </row>
    <row r="2428" spans="1:8">
      <c r="A2428" s="1" t="s">
        <v>280</v>
      </c>
      <c r="B2428" s="1" t="s">
        <v>206</v>
      </c>
      <c r="C2428" s="1" t="s">
        <v>213</v>
      </c>
      <c r="D2428" s="1" t="s">
        <v>8</v>
      </c>
      <c r="E2428" s="1">
        <v>2020</v>
      </c>
      <c r="F2428" s="1">
        <v>1500</v>
      </c>
      <c r="G2428" s="1">
        <v>1050</v>
      </c>
      <c r="H2428" s="1">
        <v>903</v>
      </c>
    </row>
    <row r="2429" spans="1:8">
      <c r="A2429" s="1" t="s">
        <v>280</v>
      </c>
      <c r="B2429" s="1" t="s">
        <v>206</v>
      </c>
      <c r="C2429" s="1" t="s">
        <v>213</v>
      </c>
      <c r="D2429" s="1" t="s">
        <v>7</v>
      </c>
      <c r="E2429" s="1">
        <v>2020</v>
      </c>
      <c r="F2429" s="1">
        <v>1600</v>
      </c>
      <c r="G2429" s="1">
        <v>1120</v>
      </c>
      <c r="H2429" s="1">
        <v>963</v>
      </c>
    </row>
    <row r="2430" spans="1:8">
      <c r="A2430" s="1" t="s">
        <v>280</v>
      </c>
      <c r="B2430" s="1" t="s">
        <v>206</v>
      </c>
      <c r="C2430" s="1" t="s">
        <v>213</v>
      </c>
      <c r="D2430" s="1" t="s">
        <v>6</v>
      </c>
      <c r="E2430" s="1">
        <v>2020</v>
      </c>
      <c r="F2430" s="1">
        <v>1900</v>
      </c>
      <c r="G2430" s="1">
        <v>1330</v>
      </c>
      <c r="H2430" s="1">
        <v>1144</v>
      </c>
    </row>
    <row r="2431" spans="1:8">
      <c r="A2431" s="1" t="s">
        <v>280</v>
      </c>
      <c r="B2431" s="1" t="s">
        <v>206</v>
      </c>
      <c r="C2431" s="1" t="s">
        <v>213</v>
      </c>
      <c r="D2431" s="1" t="s">
        <v>5</v>
      </c>
      <c r="E2431" s="1">
        <v>2020</v>
      </c>
      <c r="F2431" s="1">
        <v>1700</v>
      </c>
      <c r="G2431" s="1">
        <v>1190</v>
      </c>
      <c r="H2431" s="1">
        <v>1023</v>
      </c>
    </row>
    <row r="2432" spans="1:8">
      <c r="A2432" s="1" t="s">
        <v>280</v>
      </c>
      <c r="B2432" s="1" t="s">
        <v>206</v>
      </c>
      <c r="C2432" s="1" t="s">
        <v>213</v>
      </c>
      <c r="D2432" s="1" t="s">
        <v>4</v>
      </c>
      <c r="E2432" s="1">
        <v>2020</v>
      </c>
      <c r="F2432" s="1">
        <v>1700</v>
      </c>
      <c r="G2432" s="1">
        <v>1190</v>
      </c>
      <c r="H2432" s="1">
        <v>1023</v>
      </c>
    </row>
    <row r="2433" spans="1:8">
      <c r="A2433" s="1" t="s">
        <v>280</v>
      </c>
      <c r="B2433" s="1" t="s">
        <v>205</v>
      </c>
      <c r="C2433" s="1" t="s">
        <v>213</v>
      </c>
      <c r="D2433" s="1" t="s">
        <v>18</v>
      </c>
      <c r="E2433" s="1">
        <v>2020</v>
      </c>
      <c r="F2433" s="1">
        <v>500</v>
      </c>
      <c r="G2433" s="1">
        <v>4500</v>
      </c>
      <c r="H2433" s="1">
        <v>1616</v>
      </c>
    </row>
    <row r="2434" spans="1:8">
      <c r="A2434" s="1" t="s">
        <v>280</v>
      </c>
      <c r="B2434" s="1" t="s">
        <v>205</v>
      </c>
      <c r="C2434" s="1" t="s">
        <v>213</v>
      </c>
      <c r="D2434" s="1" t="s">
        <v>16</v>
      </c>
      <c r="E2434" s="1">
        <v>2020</v>
      </c>
      <c r="F2434" s="1">
        <v>700</v>
      </c>
      <c r="G2434" s="1">
        <v>6300</v>
      </c>
      <c r="H2434" s="1">
        <v>2262</v>
      </c>
    </row>
    <row r="2435" spans="1:8">
      <c r="A2435" s="1" t="s">
        <v>280</v>
      </c>
      <c r="B2435" s="1" t="s">
        <v>205</v>
      </c>
      <c r="C2435" s="1" t="s">
        <v>213</v>
      </c>
      <c r="D2435" s="1" t="s">
        <v>14</v>
      </c>
      <c r="E2435" s="1">
        <v>2020</v>
      </c>
      <c r="F2435" s="1">
        <v>700</v>
      </c>
      <c r="G2435" s="1">
        <v>6300</v>
      </c>
      <c r="H2435" s="1">
        <v>2262</v>
      </c>
    </row>
    <row r="2436" spans="1:8">
      <c r="A2436" s="1" t="s">
        <v>280</v>
      </c>
      <c r="B2436" s="1" t="s">
        <v>205</v>
      </c>
      <c r="C2436" s="1" t="s">
        <v>213</v>
      </c>
      <c r="D2436" s="1" t="s">
        <v>13</v>
      </c>
      <c r="E2436" s="1">
        <v>2020</v>
      </c>
      <c r="F2436" s="1">
        <v>700</v>
      </c>
      <c r="G2436" s="1">
        <v>5600</v>
      </c>
      <c r="H2436" s="1">
        <v>2262</v>
      </c>
    </row>
    <row r="2437" spans="1:8">
      <c r="A2437" s="1" t="s">
        <v>280</v>
      </c>
      <c r="B2437" s="1" t="s">
        <v>205</v>
      </c>
      <c r="C2437" s="1" t="s">
        <v>213</v>
      </c>
      <c r="D2437" s="1" t="s">
        <v>11</v>
      </c>
      <c r="E2437" s="1">
        <v>2020</v>
      </c>
      <c r="F2437" s="1">
        <v>700</v>
      </c>
      <c r="G2437" s="1">
        <v>5600</v>
      </c>
      <c r="H2437" s="1">
        <v>2262</v>
      </c>
    </row>
    <row r="2438" spans="1:8">
      <c r="A2438" s="1" t="s">
        <v>280</v>
      </c>
      <c r="B2438" s="1" t="s">
        <v>205</v>
      </c>
      <c r="C2438" s="1" t="s">
        <v>213</v>
      </c>
      <c r="D2438" s="1" t="s">
        <v>10</v>
      </c>
      <c r="E2438" s="1">
        <v>2020</v>
      </c>
      <c r="F2438" s="1">
        <v>900</v>
      </c>
      <c r="G2438" s="1">
        <v>7200</v>
      </c>
      <c r="H2438" s="1">
        <v>2908</v>
      </c>
    </row>
    <row r="2439" spans="1:8">
      <c r="A2439" s="1" t="s">
        <v>280</v>
      </c>
      <c r="B2439" s="1" t="s">
        <v>205</v>
      </c>
      <c r="C2439" s="1" t="s">
        <v>213</v>
      </c>
      <c r="D2439" s="1" t="s">
        <v>9</v>
      </c>
      <c r="E2439" s="1">
        <v>2020</v>
      </c>
      <c r="F2439" s="1">
        <v>800</v>
      </c>
      <c r="G2439" s="1">
        <v>6400</v>
      </c>
      <c r="H2439" s="1">
        <v>2585</v>
      </c>
    </row>
    <row r="2440" spans="1:8">
      <c r="A2440" s="1" t="s">
        <v>280</v>
      </c>
      <c r="B2440" s="1" t="s">
        <v>205</v>
      </c>
      <c r="C2440" s="1" t="s">
        <v>213</v>
      </c>
      <c r="D2440" s="1" t="s">
        <v>8</v>
      </c>
      <c r="E2440" s="1">
        <v>2020</v>
      </c>
      <c r="F2440" s="1">
        <v>900</v>
      </c>
      <c r="G2440" s="1">
        <v>7200</v>
      </c>
      <c r="H2440" s="1">
        <v>2908</v>
      </c>
    </row>
    <row r="2441" spans="1:8">
      <c r="A2441" s="1" t="s">
        <v>280</v>
      </c>
      <c r="B2441" s="1" t="s">
        <v>205</v>
      </c>
      <c r="C2441" s="1" t="s">
        <v>213</v>
      </c>
      <c r="D2441" s="1" t="s">
        <v>7</v>
      </c>
      <c r="E2441" s="1">
        <v>2020</v>
      </c>
      <c r="F2441" s="1">
        <v>700</v>
      </c>
      <c r="G2441" s="1">
        <v>5600</v>
      </c>
      <c r="H2441" s="1">
        <v>2262</v>
      </c>
    </row>
    <row r="2442" spans="1:8">
      <c r="A2442" s="1" t="s">
        <v>280</v>
      </c>
      <c r="B2442" s="1" t="s">
        <v>205</v>
      </c>
      <c r="C2442" s="1" t="s">
        <v>213</v>
      </c>
      <c r="D2442" s="1" t="s">
        <v>6</v>
      </c>
      <c r="E2442" s="1">
        <v>2020</v>
      </c>
      <c r="F2442" s="1">
        <v>800</v>
      </c>
      <c r="G2442" s="1">
        <v>6400</v>
      </c>
      <c r="H2442" s="1">
        <v>2585</v>
      </c>
    </row>
    <row r="2443" spans="1:8">
      <c r="A2443" s="1" t="s">
        <v>280</v>
      </c>
      <c r="B2443" s="1" t="s">
        <v>205</v>
      </c>
      <c r="C2443" s="1" t="s">
        <v>213</v>
      </c>
      <c r="D2443" s="1" t="s">
        <v>5</v>
      </c>
      <c r="E2443" s="1">
        <v>2020</v>
      </c>
      <c r="F2443" s="1">
        <v>700</v>
      </c>
      <c r="G2443" s="1">
        <v>5600</v>
      </c>
      <c r="H2443" s="1">
        <v>2262</v>
      </c>
    </row>
    <row r="2444" spans="1:8">
      <c r="A2444" s="1" t="s">
        <v>280</v>
      </c>
      <c r="B2444" s="1" t="s">
        <v>205</v>
      </c>
      <c r="C2444" s="1" t="s">
        <v>213</v>
      </c>
      <c r="D2444" s="1" t="s">
        <v>4</v>
      </c>
      <c r="E2444" s="1">
        <v>2020</v>
      </c>
      <c r="F2444" s="1">
        <v>900</v>
      </c>
      <c r="G2444" s="1">
        <v>7200</v>
      </c>
      <c r="H2444" s="1">
        <v>2908</v>
      </c>
    </row>
    <row r="2445" spans="1:8">
      <c r="A2445" s="1" t="s">
        <v>280</v>
      </c>
      <c r="B2445" s="1" t="s">
        <v>204</v>
      </c>
      <c r="C2445" s="1" t="s">
        <v>213</v>
      </c>
      <c r="D2445" s="1" t="s">
        <v>16</v>
      </c>
      <c r="E2445" s="1">
        <v>2020</v>
      </c>
      <c r="F2445" s="1">
        <v>700</v>
      </c>
      <c r="G2445" s="1">
        <v>2093</v>
      </c>
      <c r="H2445" s="1">
        <v>1079</v>
      </c>
    </row>
    <row r="2446" spans="1:8">
      <c r="A2446" s="1" t="s">
        <v>280</v>
      </c>
      <c r="B2446" s="1" t="s">
        <v>204</v>
      </c>
      <c r="C2446" s="1" t="s">
        <v>213</v>
      </c>
      <c r="D2446" s="1" t="s">
        <v>14</v>
      </c>
      <c r="E2446" s="1">
        <v>2020</v>
      </c>
      <c r="F2446" s="1">
        <v>900</v>
      </c>
      <c r="G2446" s="1">
        <v>2691</v>
      </c>
      <c r="H2446" s="1">
        <v>1388</v>
      </c>
    </row>
    <row r="2447" spans="1:8">
      <c r="A2447" s="1" t="s">
        <v>280</v>
      </c>
      <c r="B2447" s="1" t="s">
        <v>204</v>
      </c>
      <c r="C2447" s="1" t="s">
        <v>213</v>
      </c>
      <c r="D2447" s="1" t="s">
        <v>13</v>
      </c>
      <c r="E2447" s="1">
        <v>2020</v>
      </c>
      <c r="F2447" s="1">
        <v>1000</v>
      </c>
      <c r="G2447" s="1">
        <v>2990</v>
      </c>
      <c r="H2447" s="1">
        <v>1542</v>
      </c>
    </row>
    <row r="2448" spans="1:8">
      <c r="A2448" s="1" t="s">
        <v>280</v>
      </c>
      <c r="B2448" s="1" t="s">
        <v>204</v>
      </c>
      <c r="C2448" s="1" t="s">
        <v>213</v>
      </c>
      <c r="D2448" s="1" t="s">
        <v>11</v>
      </c>
      <c r="E2448" s="1">
        <v>2020</v>
      </c>
      <c r="F2448" s="1">
        <v>800</v>
      </c>
      <c r="G2448" s="1">
        <v>2392</v>
      </c>
      <c r="H2448" s="1">
        <v>1234</v>
      </c>
    </row>
    <row r="2449" spans="1:8">
      <c r="A2449" s="1" t="s">
        <v>280</v>
      </c>
      <c r="B2449" s="1" t="s">
        <v>204</v>
      </c>
      <c r="C2449" s="1" t="s">
        <v>213</v>
      </c>
      <c r="D2449" s="1" t="s">
        <v>10</v>
      </c>
      <c r="E2449" s="1">
        <v>2020</v>
      </c>
      <c r="F2449" s="1">
        <v>800</v>
      </c>
      <c r="G2449" s="1">
        <v>2392</v>
      </c>
      <c r="H2449" s="1">
        <v>1234</v>
      </c>
    </row>
    <row r="2450" spans="1:8">
      <c r="A2450" s="1" t="s">
        <v>280</v>
      </c>
      <c r="B2450" s="1" t="s">
        <v>204</v>
      </c>
      <c r="C2450" s="1" t="s">
        <v>213</v>
      </c>
      <c r="D2450" s="1" t="s">
        <v>9</v>
      </c>
      <c r="E2450" s="1">
        <v>2020</v>
      </c>
      <c r="F2450" s="1">
        <v>1200</v>
      </c>
      <c r="G2450" s="1">
        <v>3300</v>
      </c>
      <c r="H2450" s="1">
        <v>1850</v>
      </c>
    </row>
    <row r="2451" spans="1:8">
      <c r="A2451" s="1" t="s">
        <v>280</v>
      </c>
      <c r="B2451" s="1" t="s">
        <v>204</v>
      </c>
      <c r="C2451" s="1" t="s">
        <v>213</v>
      </c>
      <c r="D2451" s="1" t="s">
        <v>8</v>
      </c>
      <c r="E2451" s="1">
        <v>2020</v>
      </c>
      <c r="F2451" s="1">
        <v>1100</v>
      </c>
      <c r="G2451" s="1">
        <v>3025</v>
      </c>
      <c r="H2451" s="1">
        <v>1696</v>
      </c>
    </row>
    <row r="2452" spans="1:8">
      <c r="A2452" s="1" t="s">
        <v>280</v>
      </c>
      <c r="B2452" s="1" t="s">
        <v>204</v>
      </c>
      <c r="C2452" s="1" t="s">
        <v>213</v>
      </c>
      <c r="D2452" s="1" t="s">
        <v>7</v>
      </c>
      <c r="E2452" s="1">
        <v>2020</v>
      </c>
      <c r="F2452" s="1">
        <v>1200</v>
      </c>
      <c r="G2452" s="1">
        <v>3300</v>
      </c>
      <c r="H2452" s="1">
        <v>1850</v>
      </c>
    </row>
    <row r="2453" spans="1:8">
      <c r="A2453" s="1" t="s">
        <v>280</v>
      </c>
      <c r="B2453" s="1" t="s">
        <v>204</v>
      </c>
      <c r="C2453" s="1" t="s">
        <v>213</v>
      </c>
      <c r="D2453" s="1" t="s">
        <v>6</v>
      </c>
      <c r="E2453" s="1">
        <v>2020</v>
      </c>
      <c r="F2453" s="1">
        <v>1100</v>
      </c>
      <c r="G2453" s="1">
        <v>3025</v>
      </c>
      <c r="H2453" s="1">
        <v>1696</v>
      </c>
    </row>
    <row r="2454" spans="1:8">
      <c r="A2454" s="1" t="s">
        <v>280</v>
      </c>
      <c r="B2454" s="1" t="s">
        <v>204</v>
      </c>
      <c r="C2454" s="1" t="s">
        <v>213</v>
      </c>
      <c r="D2454" s="1" t="s">
        <v>5</v>
      </c>
      <c r="E2454" s="1">
        <v>2020</v>
      </c>
      <c r="F2454" s="1">
        <v>1000</v>
      </c>
      <c r="G2454" s="1">
        <v>2750</v>
      </c>
      <c r="H2454" s="1">
        <v>1542</v>
      </c>
    </row>
    <row r="2455" spans="1:8">
      <c r="A2455" s="1" t="s">
        <v>280</v>
      </c>
      <c r="B2455" s="1" t="s">
        <v>204</v>
      </c>
      <c r="C2455" s="1" t="s">
        <v>213</v>
      </c>
      <c r="D2455" s="1" t="s">
        <v>4</v>
      </c>
      <c r="E2455" s="1">
        <v>2020</v>
      </c>
      <c r="F2455" s="1">
        <v>900</v>
      </c>
      <c r="G2455" s="1">
        <v>2475</v>
      </c>
      <c r="H2455" s="1">
        <v>1388</v>
      </c>
    </row>
    <row r="2456" spans="1:8">
      <c r="A2456" s="1" t="s">
        <v>280</v>
      </c>
      <c r="B2456" s="1" t="s">
        <v>203</v>
      </c>
      <c r="C2456" s="1" t="s">
        <v>213</v>
      </c>
      <c r="D2456" s="1" t="s">
        <v>11</v>
      </c>
      <c r="E2456" s="1">
        <v>2020</v>
      </c>
      <c r="F2456" s="1">
        <v>1500</v>
      </c>
      <c r="G2456" s="1">
        <v>4200</v>
      </c>
      <c r="H2456" s="1">
        <v>1818</v>
      </c>
    </row>
    <row r="2457" spans="1:8">
      <c r="A2457" s="1" t="s">
        <v>280</v>
      </c>
      <c r="B2457" s="1" t="s">
        <v>203</v>
      </c>
      <c r="C2457" s="1" t="s">
        <v>213</v>
      </c>
      <c r="D2457" s="1" t="s">
        <v>10</v>
      </c>
      <c r="E2457" s="1">
        <v>2020</v>
      </c>
      <c r="F2457" s="1">
        <v>1400</v>
      </c>
      <c r="G2457" s="1">
        <v>3920</v>
      </c>
      <c r="H2457" s="1">
        <v>1697</v>
      </c>
    </row>
    <row r="2458" spans="1:8">
      <c r="A2458" s="1" t="s">
        <v>280</v>
      </c>
      <c r="B2458" s="1" t="s">
        <v>203</v>
      </c>
      <c r="C2458" s="1" t="s">
        <v>213</v>
      </c>
      <c r="D2458" s="1" t="s">
        <v>9</v>
      </c>
      <c r="E2458" s="1">
        <v>2020</v>
      </c>
      <c r="F2458" s="1">
        <v>1400</v>
      </c>
      <c r="G2458" s="1">
        <v>3920</v>
      </c>
      <c r="H2458" s="1">
        <v>1697</v>
      </c>
    </row>
    <row r="2459" spans="1:8">
      <c r="A2459" s="1" t="s">
        <v>280</v>
      </c>
      <c r="B2459" s="1" t="s">
        <v>203</v>
      </c>
      <c r="C2459" s="1" t="s">
        <v>213</v>
      </c>
      <c r="D2459" s="1" t="s">
        <v>8</v>
      </c>
      <c r="E2459" s="1">
        <v>2020</v>
      </c>
      <c r="F2459" s="1">
        <v>1400</v>
      </c>
      <c r="G2459" s="1">
        <v>3920</v>
      </c>
      <c r="H2459" s="1">
        <v>1697</v>
      </c>
    </row>
    <row r="2460" spans="1:8">
      <c r="A2460" s="1" t="s">
        <v>280</v>
      </c>
      <c r="B2460" s="1" t="s">
        <v>203</v>
      </c>
      <c r="C2460" s="1" t="s">
        <v>213</v>
      </c>
      <c r="D2460" s="1" t="s">
        <v>7</v>
      </c>
      <c r="E2460" s="1">
        <v>2020</v>
      </c>
      <c r="F2460" s="1">
        <v>1400</v>
      </c>
      <c r="G2460" s="1">
        <v>3920</v>
      </c>
      <c r="H2460" s="1">
        <v>1697</v>
      </c>
    </row>
    <row r="2461" spans="1:8">
      <c r="A2461" s="1" t="s">
        <v>280</v>
      </c>
      <c r="B2461" s="1" t="s">
        <v>203</v>
      </c>
      <c r="C2461" s="1" t="s">
        <v>213</v>
      </c>
      <c r="D2461" s="1" t="s">
        <v>6</v>
      </c>
      <c r="E2461" s="1">
        <v>2020</v>
      </c>
      <c r="F2461" s="1">
        <v>1500</v>
      </c>
      <c r="G2461" s="1">
        <v>4200</v>
      </c>
      <c r="H2461" s="1">
        <v>1818</v>
      </c>
    </row>
    <row r="2462" spans="1:8">
      <c r="A2462" s="1" t="s">
        <v>280</v>
      </c>
      <c r="B2462" s="1" t="s">
        <v>203</v>
      </c>
      <c r="C2462" s="1" t="s">
        <v>213</v>
      </c>
      <c r="D2462" s="1" t="s">
        <v>5</v>
      </c>
      <c r="E2462" s="1">
        <v>2020</v>
      </c>
      <c r="F2462" s="1">
        <v>1500</v>
      </c>
      <c r="G2462" s="1">
        <v>4200</v>
      </c>
      <c r="H2462" s="1">
        <v>1818</v>
      </c>
    </row>
    <row r="2463" spans="1:8">
      <c r="A2463" s="1" t="s">
        <v>280</v>
      </c>
      <c r="B2463" s="1" t="s">
        <v>203</v>
      </c>
      <c r="C2463" s="1" t="s">
        <v>213</v>
      </c>
      <c r="D2463" s="1" t="s">
        <v>4</v>
      </c>
      <c r="E2463" s="1">
        <v>2020</v>
      </c>
      <c r="F2463" s="1">
        <v>1600</v>
      </c>
      <c r="G2463" s="1">
        <v>4480</v>
      </c>
      <c r="H2463" s="1">
        <v>1939</v>
      </c>
    </row>
    <row r="2464" spans="1:8">
      <c r="A2464" s="1" t="s">
        <v>280</v>
      </c>
      <c r="B2464" s="1" t="s">
        <v>207</v>
      </c>
      <c r="C2464" s="1" t="s">
        <v>279</v>
      </c>
      <c r="D2464" s="1" t="s">
        <v>18</v>
      </c>
      <c r="E2464" s="1">
        <v>2020</v>
      </c>
      <c r="F2464" s="1">
        <v>400</v>
      </c>
      <c r="G2464" s="1">
        <v>240</v>
      </c>
      <c r="H2464" s="1">
        <v>233</v>
      </c>
    </row>
    <row r="2465" spans="1:8">
      <c r="A2465" s="1" t="s">
        <v>280</v>
      </c>
      <c r="B2465" s="1" t="s">
        <v>207</v>
      </c>
      <c r="C2465" s="1" t="s">
        <v>279</v>
      </c>
      <c r="D2465" s="1" t="s">
        <v>16</v>
      </c>
      <c r="E2465" s="1">
        <v>2020</v>
      </c>
      <c r="F2465" s="1">
        <v>400</v>
      </c>
      <c r="G2465" s="1">
        <v>240</v>
      </c>
      <c r="H2465" s="1">
        <v>233</v>
      </c>
    </row>
    <row r="2466" spans="1:8">
      <c r="A2466" s="1" t="s">
        <v>280</v>
      </c>
      <c r="B2466" s="1" t="s">
        <v>207</v>
      </c>
      <c r="C2466" s="1" t="s">
        <v>279</v>
      </c>
      <c r="D2466" s="1" t="s">
        <v>14</v>
      </c>
      <c r="E2466" s="1">
        <v>2020</v>
      </c>
      <c r="F2466" s="1">
        <v>500</v>
      </c>
      <c r="G2466" s="1">
        <v>300</v>
      </c>
      <c r="H2466" s="1">
        <v>291</v>
      </c>
    </row>
    <row r="2467" spans="1:8">
      <c r="A2467" s="1" t="s">
        <v>280</v>
      </c>
      <c r="B2467" s="1" t="s">
        <v>207</v>
      </c>
      <c r="C2467" s="1" t="s">
        <v>279</v>
      </c>
      <c r="D2467" s="1" t="s">
        <v>13</v>
      </c>
      <c r="E2467" s="1">
        <v>2020</v>
      </c>
      <c r="F2467" s="1">
        <v>400</v>
      </c>
      <c r="G2467" s="1">
        <v>240</v>
      </c>
      <c r="H2467" s="1">
        <v>233</v>
      </c>
    </row>
    <row r="2468" spans="1:8">
      <c r="A2468" s="1" t="s">
        <v>280</v>
      </c>
      <c r="B2468" s="1" t="s">
        <v>207</v>
      </c>
      <c r="C2468" s="1" t="s">
        <v>279</v>
      </c>
      <c r="D2468" s="1" t="s">
        <v>11</v>
      </c>
      <c r="E2468" s="1">
        <v>2020</v>
      </c>
      <c r="F2468" s="1">
        <v>400</v>
      </c>
      <c r="G2468" s="1">
        <v>240</v>
      </c>
      <c r="H2468" s="1">
        <v>233</v>
      </c>
    </row>
    <row r="2469" spans="1:8">
      <c r="A2469" s="1" t="s">
        <v>280</v>
      </c>
      <c r="B2469" s="1" t="s">
        <v>207</v>
      </c>
      <c r="C2469" s="1" t="s">
        <v>279</v>
      </c>
      <c r="D2469" s="1" t="s">
        <v>10</v>
      </c>
      <c r="E2469" s="1">
        <v>2020</v>
      </c>
      <c r="F2469" s="1">
        <v>400</v>
      </c>
      <c r="G2469" s="1">
        <v>240</v>
      </c>
      <c r="H2469" s="1">
        <v>233</v>
      </c>
    </row>
    <row r="2470" spans="1:8">
      <c r="A2470" s="1" t="s">
        <v>280</v>
      </c>
      <c r="B2470" s="1" t="s">
        <v>207</v>
      </c>
      <c r="C2470" s="1" t="s">
        <v>279</v>
      </c>
      <c r="D2470" s="1" t="s">
        <v>9</v>
      </c>
      <c r="E2470" s="1">
        <v>2020</v>
      </c>
      <c r="F2470" s="1">
        <v>300</v>
      </c>
      <c r="G2470" s="1">
        <v>180</v>
      </c>
      <c r="H2470" s="1">
        <v>175</v>
      </c>
    </row>
    <row r="2471" spans="1:8">
      <c r="A2471" s="1" t="s">
        <v>280</v>
      </c>
      <c r="B2471" s="1" t="s">
        <v>207</v>
      </c>
      <c r="C2471" s="1" t="s">
        <v>279</v>
      </c>
      <c r="D2471" s="1" t="s">
        <v>8</v>
      </c>
      <c r="E2471" s="1">
        <v>2020</v>
      </c>
      <c r="F2471" s="1">
        <v>400</v>
      </c>
      <c r="G2471" s="1">
        <v>240</v>
      </c>
      <c r="H2471" s="1">
        <v>233</v>
      </c>
    </row>
    <row r="2472" spans="1:8">
      <c r="A2472" s="1" t="s">
        <v>280</v>
      </c>
      <c r="B2472" s="1" t="s">
        <v>207</v>
      </c>
      <c r="C2472" s="1" t="s">
        <v>279</v>
      </c>
      <c r="D2472" s="1" t="s">
        <v>7</v>
      </c>
      <c r="E2472" s="1">
        <v>2020</v>
      </c>
      <c r="F2472" s="1">
        <v>300</v>
      </c>
      <c r="G2472" s="1">
        <v>180</v>
      </c>
      <c r="H2472" s="1">
        <v>175</v>
      </c>
    </row>
    <row r="2473" spans="1:8">
      <c r="A2473" s="1" t="s">
        <v>280</v>
      </c>
      <c r="B2473" s="1" t="s">
        <v>207</v>
      </c>
      <c r="C2473" s="1" t="s">
        <v>279</v>
      </c>
      <c r="D2473" s="1" t="s">
        <v>6</v>
      </c>
      <c r="E2473" s="1">
        <v>2020</v>
      </c>
      <c r="F2473" s="1">
        <v>300</v>
      </c>
      <c r="G2473" s="1">
        <v>180</v>
      </c>
      <c r="H2473" s="1">
        <v>175</v>
      </c>
    </row>
    <row r="2474" spans="1:8">
      <c r="A2474" s="1" t="s">
        <v>280</v>
      </c>
      <c r="B2474" s="1" t="s">
        <v>207</v>
      </c>
      <c r="C2474" s="1" t="s">
        <v>279</v>
      </c>
      <c r="D2474" s="1" t="s">
        <v>5</v>
      </c>
      <c r="E2474" s="1">
        <v>2020</v>
      </c>
      <c r="F2474" s="1">
        <v>300</v>
      </c>
      <c r="G2474" s="1">
        <v>180</v>
      </c>
      <c r="H2474" s="1">
        <v>175</v>
      </c>
    </row>
    <row r="2475" spans="1:8">
      <c r="A2475" s="1" t="s">
        <v>280</v>
      </c>
      <c r="B2475" s="1" t="s">
        <v>207</v>
      </c>
      <c r="C2475" s="1" t="s">
        <v>279</v>
      </c>
      <c r="D2475" s="1" t="s">
        <v>4</v>
      </c>
      <c r="E2475" s="1">
        <v>2020</v>
      </c>
      <c r="F2475" s="1">
        <v>300</v>
      </c>
      <c r="G2475" s="1">
        <v>180</v>
      </c>
      <c r="H2475" s="1">
        <v>175</v>
      </c>
    </row>
    <row r="2476" spans="1:8">
      <c r="A2476" s="1" t="s">
        <v>280</v>
      </c>
      <c r="B2476" s="1" t="s">
        <v>206</v>
      </c>
      <c r="C2476" s="1" t="s">
        <v>279</v>
      </c>
      <c r="D2476" s="1" t="s">
        <v>18</v>
      </c>
      <c r="E2476" s="1">
        <v>2020</v>
      </c>
      <c r="F2476" s="1">
        <v>400</v>
      </c>
      <c r="G2476" s="1">
        <v>280</v>
      </c>
      <c r="H2476" s="1">
        <v>241</v>
      </c>
    </row>
    <row r="2477" spans="1:8">
      <c r="A2477" s="1" t="s">
        <v>280</v>
      </c>
      <c r="B2477" s="1" t="s">
        <v>206</v>
      </c>
      <c r="C2477" s="1" t="s">
        <v>279</v>
      </c>
      <c r="D2477" s="1" t="s">
        <v>16</v>
      </c>
      <c r="E2477" s="1">
        <v>2020</v>
      </c>
      <c r="F2477" s="1">
        <v>400</v>
      </c>
      <c r="G2477" s="1">
        <v>280</v>
      </c>
      <c r="H2477" s="1">
        <v>241</v>
      </c>
    </row>
    <row r="2478" spans="1:8">
      <c r="A2478" s="1" t="s">
        <v>280</v>
      </c>
      <c r="B2478" s="1" t="s">
        <v>206</v>
      </c>
      <c r="C2478" s="1" t="s">
        <v>279</v>
      </c>
      <c r="D2478" s="1" t="s">
        <v>14</v>
      </c>
      <c r="E2478" s="1">
        <v>2020</v>
      </c>
      <c r="F2478" s="1">
        <v>400</v>
      </c>
      <c r="G2478" s="1">
        <v>280</v>
      </c>
      <c r="H2478" s="1">
        <v>241</v>
      </c>
    </row>
    <row r="2479" spans="1:8">
      <c r="A2479" s="1" t="s">
        <v>280</v>
      </c>
      <c r="B2479" s="1" t="s">
        <v>206</v>
      </c>
      <c r="C2479" s="1" t="s">
        <v>279</v>
      </c>
      <c r="D2479" s="1" t="s">
        <v>13</v>
      </c>
      <c r="E2479" s="1">
        <v>2020</v>
      </c>
      <c r="F2479" s="1">
        <v>400</v>
      </c>
      <c r="G2479" s="1">
        <v>280</v>
      </c>
      <c r="H2479" s="1">
        <v>241</v>
      </c>
    </row>
    <row r="2480" spans="1:8">
      <c r="A2480" s="1" t="s">
        <v>280</v>
      </c>
      <c r="B2480" s="1" t="s">
        <v>206</v>
      </c>
      <c r="C2480" s="1" t="s">
        <v>279</v>
      </c>
      <c r="D2480" s="1" t="s">
        <v>11</v>
      </c>
      <c r="E2480" s="1">
        <v>2020</v>
      </c>
      <c r="F2480" s="1">
        <v>400</v>
      </c>
      <c r="G2480" s="1">
        <v>280</v>
      </c>
      <c r="H2480" s="1">
        <v>241</v>
      </c>
    </row>
    <row r="2481" spans="1:8">
      <c r="A2481" s="1" t="s">
        <v>280</v>
      </c>
      <c r="B2481" s="1" t="s">
        <v>206</v>
      </c>
      <c r="C2481" s="1" t="s">
        <v>279</v>
      </c>
      <c r="D2481" s="1" t="s">
        <v>10</v>
      </c>
      <c r="E2481" s="1">
        <v>2020</v>
      </c>
      <c r="F2481" s="1">
        <v>300</v>
      </c>
      <c r="G2481" s="1">
        <v>210</v>
      </c>
      <c r="H2481" s="1">
        <v>181</v>
      </c>
    </row>
    <row r="2482" spans="1:8">
      <c r="A2482" s="1" t="s">
        <v>280</v>
      </c>
      <c r="B2482" s="1" t="s">
        <v>206</v>
      </c>
      <c r="C2482" s="1" t="s">
        <v>279</v>
      </c>
      <c r="D2482" s="1" t="s">
        <v>9</v>
      </c>
      <c r="E2482" s="1">
        <v>2020</v>
      </c>
      <c r="F2482" s="1">
        <v>300</v>
      </c>
      <c r="G2482" s="1">
        <v>210</v>
      </c>
      <c r="H2482" s="1">
        <v>181</v>
      </c>
    </row>
    <row r="2483" spans="1:8">
      <c r="A2483" s="1" t="s">
        <v>280</v>
      </c>
      <c r="B2483" s="1" t="s">
        <v>206</v>
      </c>
      <c r="C2483" s="1" t="s">
        <v>279</v>
      </c>
      <c r="D2483" s="1" t="s">
        <v>8</v>
      </c>
      <c r="E2483" s="1">
        <v>2020</v>
      </c>
      <c r="F2483" s="1">
        <v>300</v>
      </c>
      <c r="G2483" s="1">
        <v>210</v>
      </c>
      <c r="H2483" s="1">
        <v>181</v>
      </c>
    </row>
    <row r="2484" spans="1:8">
      <c r="A2484" s="1" t="s">
        <v>280</v>
      </c>
      <c r="B2484" s="1" t="s">
        <v>206</v>
      </c>
      <c r="C2484" s="1" t="s">
        <v>279</v>
      </c>
      <c r="D2484" s="1" t="s">
        <v>7</v>
      </c>
      <c r="E2484" s="1">
        <v>2020</v>
      </c>
      <c r="F2484" s="1">
        <v>400</v>
      </c>
      <c r="G2484" s="1">
        <v>280</v>
      </c>
      <c r="H2484" s="1">
        <v>241</v>
      </c>
    </row>
    <row r="2485" spans="1:8">
      <c r="A2485" s="1" t="s">
        <v>280</v>
      </c>
      <c r="B2485" s="1" t="s">
        <v>206</v>
      </c>
      <c r="C2485" s="1" t="s">
        <v>279</v>
      </c>
      <c r="D2485" s="1" t="s">
        <v>6</v>
      </c>
      <c r="E2485" s="1">
        <v>2020</v>
      </c>
      <c r="F2485" s="1">
        <v>400</v>
      </c>
      <c r="G2485" s="1">
        <v>280</v>
      </c>
      <c r="H2485" s="1">
        <v>241</v>
      </c>
    </row>
    <row r="2486" spans="1:8">
      <c r="A2486" s="1" t="s">
        <v>280</v>
      </c>
      <c r="B2486" s="1" t="s">
        <v>206</v>
      </c>
      <c r="C2486" s="1" t="s">
        <v>279</v>
      </c>
      <c r="D2486" s="1" t="s">
        <v>5</v>
      </c>
      <c r="E2486" s="1">
        <v>2020</v>
      </c>
      <c r="F2486" s="1">
        <v>400</v>
      </c>
      <c r="G2486" s="1">
        <v>280</v>
      </c>
      <c r="H2486" s="1">
        <v>241</v>
      </c>
    </row>
    <row r="2487" spans="1:8">
      <c r="A2487" s="1" t="s">
        <v>280</v>
      </c>
      <c r="B2487" s="1" t="s">
        <v>206</v>
      </c>
      <c r="C2487" s="1" t="s">
        <v>279</v>
      </c>
      <c r="D2487" s="1" t="s">
        <v>4</v>
      </c>
      <c r="E2487" s="1">
        <v>2020</v>
      </c>
      <c r="F2487" s="1">
        <v>400</v>
      </c>
      <c r="G2487" s="1">
        <v>280</v>
      </c>
      <c r="H2487" s="1">
        <v>241</v>
      </c>
    </row>
    <row r="2488" spans="1:8">
      <c r="A2488" s="1" t="s">
        <v>280</v>
      </c>
      <c r="B2488" s="1" t="s">
        <v>205</v>
      </c>
      <c r="C2488" s="1" t="s">
        <v>279</v>
      </c>
      <c r="D2488" s="1" t="s">
        <v>18</v>
      </c>
      <c r="E2488" s="1">
        <v>2020</v>
      </c>
      <c r="F2488" s="1">
        <v>100</v>
      </c>
      <c r="G2488" s="1">
        <v>900</v>
      </c>
      <c r="H2488" s="1">
        <v>323</v>
      </c>
    </row>
    <row r="2489" spans="1:8">
      <c r="A2489" s="1" t="s">
        <v>280</v>
      </c>
      <c r="B2489" s="1" t="s">
        <v>205</v>
      </c>
      <c r="C2489" s="1" t="s">
        <v>279</v>
      </c>
      <c r="D2489" s="1" t="s">
        <v>16</v>
      </c>
      <c r="E2489" s="1">
        <v>2020</v>
      </c>
      <c r="F2489" s="1">
        <v>100</v>
      </c>
      <c r="G2489" s="1">
        <v>900</v>
      </c>
      <c r="H2489" s="1">
        <v>323</v>
      </c>
    </row>
    <row r="2490" spans="1:8">
      <c r="A2490" s="1" t="s">
        <v>280</v>
      </c>
      <c r="B2490" s="1" t="s">
        <v>205</v>
      </c>
      <c r="C2490" s="1" t="s">
        <v>279</v>
      </c>
      <c r="D2490" s="1" t="s">
        <v>14</v>
      </c>
      <c r="E2490" s="1">
        <v>2020</v>
      </c>
      <c r="F2490" s="1">
        <v>100</v>
      </c>
      <c r="G2490" s="1">
        <v>900</v>
      </c>
      <c r="H2490" s="1">
        <v>323</v>
      </c>
    </row>
    <row r="2491" spans="1:8">
      <c r="A2491" s="1" t="s">
        <v>280</v>
      </c>
      <c r="B2491" s="1" t="s">
        <v>205</v>
      </c>
      <c r="C2491" s="1" t="s">
        <v>279</v>
      </c>
      <c r="D2491" s="1" t="s">
        <v>13</v>
      </c>
      <c r="E2491" s="1">
        <v>2020</v>
      </c>
      <c r="F2491" s="1">
        <v>100</v>
      </c>
      <c r="G2491" s="1">
        <v>800</v>
      </c>
      <c r="H2491" s="1">
        <v>323</v>
      </c>
    </row>
    <row r="2492" spans="1:8">
      <c r="A2492" s="1" t="s">
        <v>280</v>
      </c>
      <c r="B2492" s="1" t="s">
        <v>205</v>
      </c>
      <c r="C2492" s="1" t="s">
        <v>279</v>
      </c>
      <c r="D2492" s="1" t="s">
        <v>11</v>
      </c>
      <c r="E2492" s="1">
        <v>2020</v>
      </c>
      <c r="F2492" s="1">
        <v>200</v>
      </c>
      <c r="G2492" s="1">
        <v>1600</v>
      </c>
      <c r="H2492" s="1">
        <v>646</v>
      </c>
    </row>
    <row r="2493" spans="1:8">
      <c r="A2493" s="1" t="s">
        <v>280</v>
      </c>
      <c r="B2493" s="1" t="s">
        <v>205</v>
      </c>
      <c r="C2493" s="1" t="s">
        <v>279</v>
      </c>
      <c r="D2493" s="1" t="s">
        <v>10</v>
      </c>
      <c r="E2493" s="1">
        <v>2020</v>
      </c>
      <c r="F2493" s="1">
        <v>200</v>
      </c>
      <c r="G2493" s="1">
        <v>1600</v>
      </c>
      <c r="H2493" s="1">
        <v>646</v>
      </c>
    </row>
    <row r="2494" spans="1:8">
      <c r="A2494" s="1" t="s">
        <v>280</v>
      </c>
      <c r="B2494" s="1" t="s">
        <v>205</v>
      </c>
      <c r="C2494" s="1" t="s">
        <v>279</v>
      </c>
      <c r="D2494" s="1" t="s">
        <v>9</v>
      </c>
      <c r="E2494" s="1">
        <v>2020</v>
      </c>
      <c r="F2494" s="1">
        <v>200</v>
      </c>
      <c r="G2494" s="1">
        <v>1600</v>
      </c>
      <c r="H2494" s="1">
        <v>646</v>
      </c>
    </row>
    <row r="2495" spans="1:8">
      <c r="A2495" s="1" t="s">
        <v>280</v>
      </c>
      <c r="B2495" s="1" t="s">
        <v>205</v>
      </c>
      <c r="C2495" s="1" t="s">
        <v>279</v>
      </c>
      <c r="D2495" s="1" t="s">
        <v>8</v>
      </c>
      <c r="E2495" s="1">
        <v>2020</v>
      </c>
      <c r="F2495" s="1">
        <v>200</v>
      </c>
      <c r="G2495" s="1">
        <v>1600</v>
      </c>
      <c r="H2495" s="1">
        <v>646</v>
      </c>
    </row>
    <row r="2496" spans="1:8">
      <c r="A2496" s="1" t="s">
        <v>280</v>
      </c>
      <c r="B2496" s="1" t="s">
        <v>205</v>
      </c>
      <c r="C2496" s="1" t="s">
        <v>279</v>
      </c>
      <c r="D2496" s="1" t="s">
        <v>7</v>
      </c>
      <c r="E2496" s="1">
        <v>2020</v>
      </c>
      <c r="F2496" s="1">
        <v>200</v>
      </c>
      <c r="G2496" s="1">
        <v>1600</v>
      </c>
      <c r="H2496" s="1">
        <v>646</v>
      </c>
    </row>
    <row r="2497" spans="1:8">
      <c r="A2497" s="1" t="s">
        <v>280</v>
      </c>
      <c r="B2497" s="1" t="s">
        <v>205</v>
      </c>
      <c r="C2497" s="1" t="s">
        <v>279</v>
      </c>
      <c r="D2497" s="1" t="s">
        <v>6</v>
      </c>
      <c r="E2497" s="1">
        <v>2020</v>
      </c>
      <c r="F2497" s="1">
        <v>200</v>
      </c>
      <c r="G2497" s="1">
        <v>1600</v>
      </c>
      <c r="H2497" s="1">
        <v>646</v>
      </c>
    </row>
    <row r="2498" spans="1:8">
      <c r="A2498" s="1" t="s">
        <v>280</v>
      </c>
      <c r="B2498" s="1" t="s">
        <v>205</v>
      </c>
      <c r="C2498" s="1" t="s">
        <v>279</v>
      </c>
      <c r="D2498" s="1" t="s">
        <v>5</v>
      </c>
      <c r="E2498" s="1">
        <v>2020</v>
      </c>
      <c r="F2498" s="1">
        <v>100</v>
      </c>
      <c r="G2498" s="1">
        <v>800</v>
      </c>
      <c r="H2498" s="1">
        <v>323</v>
      </c>
    </row>
    <row r="2499" spans="1:8">
      <c r="A2499" s="1" t="s">
        <v>280</v>
      </c>
      <c r="B2499" s="1" t="s">
        <v>205</v>
      </c>
      <c r="C2499" s="1" t="s">
        <v>279</v>
      </c>
      <c r="D2499" s="1" t="s">
        <v>4</v>
      </c>
      <c r="E2499" s="1">
        <v>2020</v>
      </c>
      <c r="F2499" s="1">
        <v>200</v>
      </c>
      <c r="G2499" s="1">
        <v>1600</v>
      </c>
      <c r="H2499" s="1">
        <v>646</v>
      </c>
    </row>
    <row r="2500" spans="1:8">
      <c r="A2500" s="1" t="s">
        <v>280</v>
      </c>
      <c r="B2500" s="1" t="s">
        <v>204</v>
      </c>
      <c r="C2500" s="1" t="s">
        <v>279</v>
      </c>
      <c r="D2500" s="1" t="s">
        <v>16</v>
      </c>
      <c r="E2500" s="1">
        <v>2020</v>
      </c>
      <c r="F2500" s="1">
        <v>200</v>
      </c>
      <c r="G2500" s="1">
        <v>598</v>
      </c>
      <c r="H2500" s="1">
        <v>308</v>
      </c>
    </row>
    <row r="2501" spans="1:8">
      <c r="A2501" s="1" t="s">
        <v>280</v>
      </c>
      <c r="B2501" s="1" t="s">
        <v>204</v>
      </c>
      <c r="C2501" s="1" t="s">
        <v>279</v>
      </c>
      <c r="D2501" s="1" t="s">
        <v>14</v>
      </c>
      <c r="E2501" s="1">
        <v>2020</v>
      </c>
      <c r="F2501" s="1">
        <v>200</v>
      </c>
      <c r="G2501" s="1">
        <v>598</v>
      </c>
      <c r="H2501" s="1">
        <v>308</v>
      </c>
    </row>
    <row r="2502" spans="1:8">
      <c r="A2502" s="1" t="s">
        <v>280</v>
      </c>
      <c r="B2502" s="1" t="s">
        <v>204</v>
      </c>
      <c r="C2502" s="1" t="s">
        <v>279</v>
      </c>
      <c r="D2502" s="1" t="s">
        <v>13</v>
      </c>
      <c r="E2502" s="1">
        <v>2020</v>
      </c>
      <c r="F2502" s="1">
        <v>200</v>
      </c>
      <c r="G2502" s="1">
        <v>598</v>
      </c>
      <c r="H2502" s="1">
        <v>308</v>
      </c>
    </row>
    <row r="2503" spans="1:8">
      <c r="A2503" s="1" t="s">
        <v>280</v>
      </c>
      <c r="B2503" s="1" t="s">
        <v>204</v>
      </c>
      <c r="C2503" s="1" t="s">
        <v>279</v>
      </c>
      <c r="D2503" s="1" t="s">
        <v>11</v>
      </c>
      <c r="E2503" s="1">
        <v>2020</v>
      </c>
      <c r="F2503" s="1">
        <v>200</v>
      </c>
      <c r="G2503" s="1">
        <v>598</v>
      </c>
      <c r="H2503" s="1">
        <v>308</v>
      </c>
    </row>
    <row r="2504" spans="1:8">
      <c r="A2504" s="1" t="s">
        <v>280</v>
      </c>
      <c r="B2504" s="1" t="s">
        <v>204</v>
      </c>
      <c r="C2504" s="1" t="s">
        <v>279</v>
      </c>
      <c r="D2504" s="1" t="s">
        <v>10</v>
      </c>
      <c r="E2504" s="1">
        <v>2020</v>
      </c>
      <c r="F2504" s="1">
        <v>100</v>
      </c>
      <c r="G2504" s="1">
        <v>299</v>
      </c>
      <c r="H2504" s="1">
        <v>154</v>
      </c>
    </row>
    <row r="2505" spans="1:8">
      <c r="A2505" s="1" t="s">
        <v>280</v>
      </c>
      <c r="B2505" s="1" t="s">
        <v>204</v>
      </c>
      <c r="C2505" s="1" t="s">
        <v>279</v>
      </c>
      <c r="D2505" s="1" t="s">
        <v>9</v>
      </c>
      <c r="E2505" s="1">
        <v>2020</v>
      </c>
      <c r="F2505" s="1">
        <v>200</v>
      </c>
      <c r="G2505" s="1">
        <v>550</v>
      </c>
      <c r="H2505" s="1">
        <v>308</v>
      </c>
    </row>
    <row r="2506" spans="1:8">
      <c r="A2506" s="1" t="s">
        <v>280</v>
      </c>
      <c r="B2506" s="1" t="s">
        <v>204</v>
      </c>
      <c r="C2506" s="1" t="s">
        <v>279</v>
      </c>
      <c r="D2506" s="1" t="s">
        <v>8</v>
      </c>
      <c r="E2506" s="1">
        <v>2020</v>
      </c>
      <c r="F2506" s="1">
        <v>200</v>
      </c>
      <c r="G2506" s="1">
        <v>550</v>
      </c>
      <c r="H2506" s="1">
        <v>308</v>
      </c>
    </row>
    <row r="2507" spans="1:8">
      <c r="A2507" s="1" t="s">
        <v>280</v>
      </c>
      <c r="B2507" s="1" t="s">
        <v>204</v>
      </c>
      <c r="C2507" s="1" t="s">
        <v>279</v>
      </c>
      <c r="D2507" s="1" t="s">
        <v>7</v>
      </c>
      <c r="E2507" s="1">
        <v>2020</v>
      </c>
      <c r="F2507" s="1">
        <v>200</v>
      </c>
      <c r="G2507" s="1">
        <v>550</v>
      </c>
      <c r="H2507" s="1">
        <v>308</v>
      </c>
    </row>
    <row r="2508" spans="1:8">
      <c r="A2508" s="1" t="s">
        <v>280</v>
      </c>
      <c r="B2508" s="1" t="s">
        <v>204</v>
      </c>
      <c r="C2508" s="1" t="s">
        <v>279</v>
      </c>
      <c r="D2508" s="1" t="s">
        <v>6</v>
      </c>
      <c r="E2508" s="1">
        <v>2020</v>
      </c>
      <c r="F2508" s="1">
        <v>200</v>
      </c>
      <c r="G2508" s="1">
        <v>550</v>
      </c>
      <c r="H2508" s="1">
        <v>308</v>
      </c>
    </row>
    <row r="2509" spans="1:8">
      <c r="A2509" s="1" t="s">
        <v>280</v>
      </c>
      <c r="B2509" s="1" t="s">
        <v>204</v>
      </c>
      <c r="C2509" s="1" t="s">
        <v>279</v>
      </c>
      <c r="D2509" s="1" t="s">
        <v>5</v>
      </c>
      <c r="E2509" s="1">
        <v>2020</v>
      </c>
      <c r="F2509" s="1">
        <v>200</v>
      </c>
      <c r="G2509" s="1">
        <v>550</v>
      </c>
      <c r="H2509" s="1">
        <v>308</v>
      </c>
    </row>
    <row r="2510" spans="1:8">
      <c r="A2510" s="1" t="s">
        <v>280</v>
      </c>
      <c r="B2510" s="1" t="s">
        <v>204</v>
      </c>
      <c r="C2510" s="1" t="s">
        <v>279</v>
      </c>
      <c r="D2510" s="1" t="s">
        <v>4</v>
      </c>
      <c r="E2510" s="1">
        <v>2020</v>
      </c>
      <c r="F2510" s="1">
        <v>200</v>
      </c>
      <c r="G2510" s="1">
        <v>550</v>
      </c>
      <c r="H2510" s="1">
        <v>308</v>
      </c>
    </row>
    <row r="2511" spans="1:8">
      <c r="A2511" s="1" t="s">
        <v>280</v>
      </c>
      <c r="B2511" s="1" t="s">
        <v>203</v>
      </c>
      <c r="C2511" s="1" t="s">
        <v>279</v>
      </c>
      <c r="D2511" s="1" t="s">
        <v>11</v>
      </c>
      <c r="E2511" s="1">
        <v>2020</v>
      </c>
      <c r="F2511" s="1">
        <v>300</v>
      </c>
      <c r="G2511" s="1">
        <v>840</v>
      </c>
      <c r="H2511" s="1">
        <v>364</v>
      </c>
    </row>
    <row r="2512" spans="1:8">
      <c r="A2512" s="1" t="s">
        <v>280</v>
      </c>
      <c r="B2512" s="1" t="s">
        <v>203</v>
      </c>
      <c r="C2512" s="1" t="s">
        <v>279</v>
      </c>
      <c r="D2512" s="1" t="s">
        <v>10</v>
      </c>
      <c r="E2512" s="1">
        <v>2020</v>
      </c>
      <c r="F2512" s="1">
        <v>300</v>
      </c>
      <c r="G2512" s="1">
        <v>840</v>
      </c>
      <c r="H2512" s="1">
        <v>364</v>
      </c>
    </row>
    <row r="2513" spans="1:8">
      <c r="A2513" s="1" t="s">
        <v>280</v>
      </c>
      <c r="B2513" s="1" t="s">
        <v>203</v>
      </c>
      <c r="C2513" s="1" t="s">
        <v>279</v>
      </c>
      <c r="D2513" s="1" t="s">
        <v>9</v>
      </c>
      <c r="E2513" s="1">
        <v>2020</v>
      </c>
      <c r="F2513" s="1">
        <v>300</v>
      </c>
      <c r="G2513" s="1">
        <v>840</v>
      </c>
      <c r="H2513" s="1">
        <v>364</v>
      </c>
    </row>
    <row r="2514" spans="1:8">
      <c r="A2514" s="1" t="s">
        <v>280</v>
      </c>
      <c r="B2514" s="1" t="s">
        <v>203</v>
      </c>
      <c r="C2514" s="1" t="s">
        <v>279</v>
      </c>
      <c r="D2514" s="1" t="s">
        <v>8</v>
      </c>
      <c r="E2514" s="1">
        <v>2020</v>
      </c>
      <c r="F2514" s="1">
        <v>300</v>
      </c>
      <c r="G2514" s="1">
        <v>840</v>
      </c>
      <c r="H2514" s="1">
        <v>364</v>
      </c>
    </row>
    <row r="2515" spans="1:8">
      <c r="A2515" s="1" t="s">
        <v>280</v>
      </c>
      <c r="B2515" s="1" t="s">
        <v>203</v>
      </c>
      <c r="C2515" s="1" t="s">
        <v>279</v>
      </c>
      <c r="D2515" s="1" t="s">
        <v>7</v>
      </c>
      <c r="E2515" s="1">
        <v>2020</v>
      </c>
      <c r="F2515" s="1">
        <v>300</v>
      </c>
      <c r="G2515" s="1">
        <v>840</v>
      </c>
      <c r="H2515" s="1">
        <v>364</v>
      </c>
    </row>
    <row r="2516" spans="1:8">
      <c r="A2516" s="1" t="s">
        <v>280</v>
      </c>
      <c r="B2516" s="1" t="s">
        <v>203</v>
      </c>
      <c r="C2516" s="1" t="s">
        <v>279</v>
      </c>
      <c r="D2516" s="1" t="s">
        <v>6</v>
      </c>
      <c r="E2516" s="1">
        <v>2020</v>
      </c>
      <c r="F2516" s="1">
        <v>300</v>
      </c>
      <c r="G2516" s="1">
        <v>840</v>
      </c>
      <c r="H2516" s="1">
        <v>364</v>
      </c>
    </row>
    <row r="2517" spans="1:8">
      <c r="A2517" s="1" t="s">
        <v>280</v>
      </c>
      <c r="B2517" s="1" t="s">
        <v>203</v>
      </c>
      <c r="C2517" s="1" t="s">
        <v>279</v>
      </c>
      <c r="D2517" s="1" t="s">
        <v>5</v>
      </c>
      <c r="E2517" s="1">
        <v>2020</v>
      </c>
      <c r="F2517" s="1">
        <v>300</v>
      </c>
      <c r="G2517" s="1">
        <v>840</v>
      </c>
      <c r="H2517" s="1">
        <v>364</v>
      </c>
    </row>
    <row r="2518" spans="1:8">
      <c r="A2518" s="1" t="s">
        <v>280</v>
      </c>
      <c r="B2518" s="1" t="s">
        <v>203</v>
      </c>
      <c r="C2518" s="1" t="s">
        <v>279</v>
      </c>
      <c r="D2518" s="1" t="s">
        <v>4</v>
      </c>
      <c r="E2518" s="1">
        <v>2020</v>
      </c>
      <c r="F2518" s="1">
        <v>300</v>
      </c>
      <c r="G2518" s="1">
        <v>840</v>
      </c>
      <c r="H2518" s="1">
        <v>364</v>
      </c>
    </row>
    <row r="2519" spans="1:8">
      <c r="A2519" s="1" t="s">
        <v>280</v>
      </c>
      <c r="B2519" s="1" t="s">
        <v>207</v>
      </c>
      <c r="C2519" s="1" t="s">
        <v>212</v>
      </c>
      <c r="D2519" s="1" t="s">
        <v>18</v>
      </c>
      <c r="E2519" s="1">
        <v>2020</v>
      </c>
      <c r="F2519" s="1">
        <v>600</v>
      </c>
      <c r="G2519" s="1">
        <v>360</v>
      </c>
      <c r="H2519" s="1">
        <v>349</v>
      </c>
    </row>
    <row r="2520" spans="1:8">
      <c r="A2520" s="1" t="s">
        <v>280</v>
      </c>
      <c r="B2520" s="1" t="s">
        <v>207</v>
      </c>
      <c r="C2520" s="1" t="s">
        <v>212</v>
      </c>
      <c r="D2520" s="1" t="s">
        <v>16</v>
      </c>
      <c r="E2520" s="1">
        <v>2020</v>
      </c>
      <c r="F2520" s="1">
        <v>800</v>
      </c>
      <c r="G2520" s="1">
        <v>480</v>
      </c>
      <c r="H2520" s="1">
        <v>466</v>
      </c>
    </row>
    <row r="2521" spans="1:8">
      <c r="A2521" s="1" t="s">
        <v>280</v>
      </c>
      <c r="B2521" s="1" t="s">
        <v>207</v>
      </c>
      <c r="C2521" s="1" t="s">
        <v>212</v>
      </c>
      <c r="D2521" s="1" t="s">
        <v>14</v>
      </c>
      <c r="E2521" s="1">
        <v>2020</v>
      </c>
      <c r="F2521" s="1">
        <v>600</v>
      </c>
      <c r="G2521" s="1">
        <v>360</v>
      </c>
      <c r="H2521" s="1">
        <v>349</v>
      </c>
    </row>
    <row r="2522" spans="1:8">
      <c r="A2522" s="1" t="s">
        <v>280</v>
      </c>
      <c r="B2522" s="1" t="s">
        <v>207</v>
      </c>
      <c r="C2522" s="1" t="s">
        <v>212</v>
      </c>
      <c r="D2522" s="1" t="s">
        <v>13</v>
      </c>
      <c r="E2522" s="1">
        <v>2020</v>
      </c>
      <c r="F2522" s="1">
        <v>600</v>
      </c>
      <c r="G2522" s="1">
        <v>360</v>
      </c>
      <c r="H2522" s="1">
        <v>349</v>
      </c>
    </row>
    <row r="2523" spans="1:8">
      <c r="A2523" s="1" t="s">
        <v>280</v>
      </c>
      <c r="B2523" s="1" t="s">
        <v>207</v>
      </c>
      <c r="C2523" s="1" t="s">
        <v>212</v>
      </c>
      <c r="D2523" s="1" t="s">
        <v>11</v>
      </c>
      <c r="E2523" s="1">
        <v>2020</v>
      </c>
      <c r="F2523" s="1">
        <v>500</v>
      </c>
      <c r="G2523" s="1">
        <v>300</v>
      </c>
      <c r="H2523" s="1">
        <v>291</v>
      </c>
    </row>
    <row r="2524" spans="1:8">
      <c r="A2524" s="1" t="s">
        <v>280</v>
      </c>
      <c r="B2524" s="1" t="s">
        <v>207</v>
      </c>
      <c r="C2524" s="1" t="s">
        <v>212</v>
      </c>
      <c r="D2524" s="1" t="s">
        <v>10</v>
      </c>
      <c r="E2524" s="1">
        <v>2020</v>
      </c>
      <c r="F2524" s="1">
        <v>500</v>
      </c>
      <c r="G2524" s="1">
        <v>300</v>
      </c>
      <c r="H2524" s="1">
        <v>291</v>
      </c>
    </row>
    <row r="2525" spans="1:8">
      <c r="A2525" s="1" t="s">
        <v>280</v>
      </c>
      <c r="B2525" s="1" t="s">
        <v>207</v>
      </c>
      <c r="C2525" s="1" t="s">
        <v>212</v>
      </c>
      <c r="D2525" s="1" t="s">
        <v>9</v>
      </c>
      <c r="E2525" s="1">
        <v>2020</v>
      </c>
      <c r="F2525" s="1">
        <v>500</v>
      </c>
      <c r="G2525" s="1">
        <v>300</v>
      </c>
      <c r="H2525" s="1">
        <v>291</v>
      </c>
    </row>
    <row r="2526" spans="1:8">
      <c r="A2526" s="1" t="s">
        <v>280</v>
      </c>
      <c r="B2526" s="1" t="s">
        <v>207</v>
      </c>
      <c r="C2526" s="1" t="s">
        <v>212</v>
      </c>
      <c r="D2526" s="1" t="s">
        <v>8</v>
      </c>
      <c r="E2526" s="1">
        <v>2020</v>
      </c>
      <c r="F2526" s="1">
        <v>500</v>
      </c>
      <c r="G2526" s="1">
        <v>300</v>
      </c>
      <c r="H2526" s="1">
        <v>291</v>
      </c>
    </row>
    <row r="2527" spans="1:8">
      <c r="A2527" s="1" t="s">
        <v>280</v>
      </c>
      <c r="B2527" s="1" t="s">
        <v>207</v>
      </c>
      <c r="C2527" s="1" t="s">
        <v>212</v>
      </c>
      <c r="D2527" s="1" t="s">
        <v>7</v>
      </c>
      <c r="E2527" s="1">
        <v>2020</v>
      </c>
      <c r="F2527" s="1">
        <v>500</v>
      </c>
      <c r="G2527" s="1">
        <v>300</v>
      </c>
      <c r="H2527" s="1">
        <v>291</v>
      </c>
    </row>
    <row r="2528" spans="1:8">
      <c r="A2528" s="1" t="s">
        <v>280</v>
      </c>
      <c r="B2528" s="1" t="s">
        <v>207</v>
      </c>
      <c r="C2528" s="1" t="s">
        <v>212</v>
      </c>
      <c r="D2528" s="1" t="s">
        <v>6</v>
      </c>
      <c r="E2528" s="1">
        <v>2020</v>
      </c>
      <c r="F2528" s="1">
        <v>400</v>
      </c>
      <c r="G2528" s="1">
        <v>240</v>
      </c>
      <c r="H2528" s="1">
        <v>233</v>
      </c>
    </row>
    <row r="2529" spans="1:8">
      <c r="A2529" s="1" t="s">
        <v>280</v>
      </c>
      <c r="B2529" s="1" t="s">
        <v>207</v>
      </c>
      <c r="C2529" s="1" t="s">
        <v>212</v>
      </c>
      <c r="D2529" s="1" t="s">
        <v>5</v>
      </c>
      <c r="E2529" s="1">
        <v>2020</v>
      </c>
      <c r="F2529" s="1">
        <v>400</v>
      </c>
      <c r="G2529" s="1">
        <v>240</v>
      </c>
      <c r="H2529" s="1">
        <v>233</v>
      </c>
    </row>
    <row r="2530" spans="1:8">
      <c r="A2530" s="1" t="s">
        <v>280</v>
      </c>
      <c r="B2530" s="1" t="s">
        <v>207</v>
      </c>
      <c r="C2530" s="1" t="s">
        <v>212</v>
      </c>
      <c r="D2530" s="1" t="s">
        <v>4</v>
      </c>
      <c r="E2530" s="1">
        <v>2020</v>
      </c>
      <c r="F2530" s="1">
        <v>400</v>
      </c>
      <c r="G2530" s="1">
        <v>240</v>
      </c>
      <c r="H2530" s="1">
        <v>233</v>
      </c>
    </row>
    <row r="2531" spans="1:8">
      <c r="A2531" s="1" t="s">
        <v>280</v>
      </c>
      <c r="B2531" s="1" t="s">
        <v>206</v>
      </c>
      <c r="C2531" s="1" t="s">
        <v>212</v>
      </c>
      <c r="D2531" s="1" t="s">
        <v>18</v>
      </c>
      <c r="E2531" s="1">
        <v>2020</v>
      </c>
      <c r="F2531" s="1">
        <v>500</v>
      </c>
      <c r="G2531" s="1">
        <v>350</v>
      </c>
      <c r="H2531" s="1">
        <v>301</v>
      </c>
    </row>
    <row r="2532" spans="1:8">
      <c r="A2532" s="1" t="s">
        <v>280</v>
      </c>
      <c r="B2532" s="1" t="s">
        <v>206</v>
      </c>
      <c r="C2532" s="1" t="s">
        <v>212</v>
      </c>
      <c r="D2532" s="1" t="s">
        <v>16</v>
      </c>
      <c r="E2532" s="1">
        <v>2020</v>
      </c>
      <c r="F2532" s="1">
        <v>500</v>
      </c>
      <c r="G2532" s="1">
        <v>350</v>
      </c>
      <c r="H2532" s="1">
        <v>301</v>
      </c>
    </row>
    <row r="2533" spans="1:8">
      <c r="A2533" s="1" t="s">
        <v>280</v>
      </c>
      <c r="B2533" s="1" t="s">
        <v>206</v>
      </c>
      <c r="C2533" s="1" t="s">
        <v>212</v>
      </c>
      <c r="D2533" s="1" t="s">
        <v>14</v>
      </c>
      <c r="E2533" s="1">
        <v>2020</v>
      </c>
      <c r="F2533" s="1">
        <v>500</v>
      </c>
      <c r="G2533" s="1">
        <v>350</v>
      </c>
      <c r="H2533" s="1">
        <v>301</v>
      </c>
    </row>
    <row r="2534" spans="1:8">
      <c r="A2534" s="1" t="s">
        <v>280</v>
      </c>
      <c r="B2534" s="1" t="s">
        <v>206</v>
      </c>
      <c r="C2534" s="1" t="s">
        <v>212</v>
      </c>
      <c r="D2534" s="1" t="s">
        <v>13</v>
      </c>
      <c r="E2534" s="1">
        <v>2020</v>
      </c>
      <c r="F2534" s="1">
        <v>500</v>
      </c>
      <c r="G2534" s="1">
        <v>350</v>
      </c>
      <c r="H2534" s="1">
        <v>301</v>
      </c>
    </row>
    <row r="2535" spans="1:8">
      <c r="A2535" s="1" t="s">
        <v>280</v>
      </c>
      <c r="B2535" s="1" t="s">
        <v>206</v>
      </c>
      <c r="C2535" s="1" t="s">
        <v>212</v>
      </c>
      <c r="D2535" s="1" t="s">
        <v>11</v>
      </c>
      <c r="E2535" s="1">
        <v>2020</v>
      </c>
      <c r="F2535" s="1">
        <v>500</v>
      </c>
      <c r="G2535" s="1">
        <v>350</v>
      </c>
      <c r="H2535" s="1">
        <v>301</v>
      </c>
    </row>
    <row r="2536" spans="1:8">
      <c r="A2536" s="1" t="s">
        <v>280</v>
      </c>
      <c r="B2536" s="1" t="s">
        <v>206</v>
      </c>
      <c r="C2536" s="1" t="s">
        <v>212</v>
      </c>
      <c r="D2536" s="1" t="s">
        <v>10</v>
      </c>
      <c r="E2536" s="1">
        <v>2020</v>
      </c>
      <c r="F2536" s="1">
        <v>500</v>
      </c>
      <c r="G2536" s="1">
        <v>350</v>
      </c>
      <c r="H2536" s="1">
        <v>301</v>
      </c>
    </row>
    <row r="2537" spans="1:8">
      <c r="A2537" s="1" t="s">
        <v>280</v>
      </c>
      <c r="B2537" s="1" t="s">
        <v>206</v>
      </c>
      <c r="C2537" s="1" t="s">
        <v>212</v>
      </c>
      <c r="D2537" s="1" t="s">
        <v>9</v>
      </c>
      <c r="E2537" s="1">
        <v>2020</v>
      </c>
      <c r="F2537" s="1">
        <v>500</v>
      </c>
      <c r="G2537" s="1">
        <v>350</v>
      </c>
      <c r="H2537" s="1">
        <v>301</v>
      </c>
    </row>
    <row r="2538" spans="1:8">
      <c r="A2538" s="1" t="s">
        <v>280</v>
      </c>
      <c r="B2538" s="1" t="s">
        <v>206</v>
      </c>
      <c r="C2538" s="1" t="s">
        <v>212</v>
      </c>
      <c r="D2538" s="1" t="s">
        <v>8</v>
      </c>
      <c r="E2538" s="1">
        <v>2020</v>
      </c>
      <c r="F2538" s="1">
        <v>400</v>
      </c>
      <c r="G2538" s="1">
        <v>280</v>
      </c>
      <c r="H2538" s="1">
        <v>241</v>
      </c>
    </row>
    <row r="2539" spans="1:8">
      <c r="A2539" s="1" t="s">
        <v>280</v>
      </c>
      <c r="B2539" s="1" t="s">
        <v>206</v>
      </c>
      <c r="C2539" s="1" t="s">
        <v>212</v>
      </c>
      <c r="D2539" s="1" t="s">
        <v>7</v>
      </c>
      <c r="E2539" s="1">
        <v>2020</v>
      </c>
      <c r="F2539" s="1">
        <v>600</v>
      </c>
      <c r="G2539" s="1">
        <v>420</v>
      </c>
      <c r="H2539" s="1">
        <v>361</v>
      </c>
    </row>
    <row r="2540" spans="1:8">
      <c r="A2540" s="1" t="s">
        <v>280</v>
      </c>
      <c r="B2540" s="1" t="s">
        <v>206</v>
      </c>
      <c r="C2540" s="1" t="s">
        <v>212</v>
      </c>
      <c r="D2540" s="1" t="s">
        <v>6</v>
      </c>
      <c r="E2540" s="1">
        <v>2020</v>
      </c>
      <c r="F2540" s="1">
        <v>600</v>
      </c>
      <c r="G2540" s="1">
        <v>420</v>
      </c>
      <c r="H2540" s="1">
        <v>361</v>
      </c>
    </row>
    <row r="2541" spans="1:8">
      <c r="A2541" s="1" t="s">
        <v>280</v>
      </c>
      <c r="B2541" s="1" t="s">
        <v>206</v>
      </c>
      <c r="C2541" s="1" t="s">
        <v>212</v>
      </c>
      <c r="D2541" s="1" t="s">
        <v>5</v>
      </c>
      <c r="E2541" s="1">
        <v>2020</v>
      </c>
      <c r="F2541" s="1">
        <v>500</v>
      </c>
      <c r="G2541" s="1">
        <v>350</v>
      </c>
      <c r="H2541" s="1">
        <v>301</v>
      </c>
    </row>
    <row r="2542" spans="1:8">
      <c r="A2542" s="1" t="s">
        <v>280</v>
      </c>
      <c r="B2542" s="1" t="s">
        <v>206</v>
      </c>
      <c r="C2542" s="1" t="s">
        <v>212</v>
      </c>
      <c r="D2542" s="1" t="s">
        <v>4</v>
      </c>
      <c r="E2542" s="1">
        <v>2020</v>
      </c>
      <c r="F2542" s="1">
        <v>500</v>
      </c>
      <c r="G2542" s="1">
        <v>350</v>
      </c>
      <c r="H2542" s="1">
        <v>301</v>
      </c>
    </row>
    <row r="2543" spans="1:8">
      <c r="A2543" s="1" t="s">
        <v>280</v>
      </c>
      <c r="B2543" s="1" t="s">
        <v>205</v>
      </c>
      <c r="C2543" s="1" t="s">
        <v>212</v>
      </c>
      <c r="D2543" s="1" t="s">
        <v>18</v>
      </c>
      <c r="E2543" s="1">
        <v>2020</v>
      </c>
      <c r="F2543" s="1">
        <v>200</v>
      </c>
      <c r="G2543" s="1">
        <v>1800</v>
      </c>
      <c r="H2543" s="1">
        <v>646</v>
      </c>
    </row>
    <row r="2544" spans="1:8">
      <c r="A2544" s="1" t="s">
        <v>280</v>
      </c>
      <c r="B2544" s="1" t="s">
        <v>205</v>
      </c>
      <c r="C2544" s="1" t="s">
        <v>212</v>
      </c>
      <c r="D2544" s="1" t="s">
        <v>16</v>
      </c>
      <c r="E2544" s="1">
        <v>2020</v>
      </c>
      <c r="F2544" s="1">
        <v>200</v>
      </c>
      <c r="G2544" s="1">
        <v>1800</v>
      </c>
      <c r="H2544" s="1">
        <v>646</v>
      </c>
    </row>
    <row r="2545" spans="1:8">
      <c r="A2545" s="1" t="s">
        <v>280</v>
      </c>
      <c r="B2545" s="1" t="s">
        <v>205</v>
      </c>
      <c r="C2545" s="1" t="s">
        <v>212</v>
      </c>
      <c r="D2545" s="1" t="s">
        <v>14</v>
      </c>
      <c r="E2545" s="1">
        <v>2020</v>
      </c>
      <c r="F2545" s="1">
        <v>200</v>
      </c>
      <c r="G2545" s="1">
        <v>1800</v>
      </c>
      <c r="H2545" s="1">
        <v>646</v>
      </c>
    </row>
    <row r="2546" spans="1:8">
      <c r="A2546" s="1" t="s">
        <v>280</v>
      </c>
      <c r="B2546" s="1" t="s">
        <v>205</v>
      </c>
      <c r="C2546" s="1" t="s">
        <v>212</v>
      </c>
      <c r="D2546" s="1" t="s">
        <v>13</v>
      </c>
      <c r="E2546" s="1">
        <v>2020</v>
      </c>
      <c r="F2546" s="1">
        <v>200</v>
      </c>
      <c r="G2546" s="1">
        <v>1600</v>
      </c>
      <c r="H2546" s="1">
        <v>646</v>
      </c>
    </row>
    <row r="2547" spans="1:8">
      <c r="A2547" s="1" t="s">
        <v>280</v>
      </c>
      <c r="B2547" s="1" t="s">
        <v>205</v>
      </c>
      <c r="C2547" s="1" t="s">
        <v>212</v>
      </c>
      <c r="D2547" s="1" t="s">
        <v>11</v>
      </c>
      <c r="E2547" s="1">
        <v>2020</v>
      </c>
      <c r="F2547" s="1">
        <v>200</v>
      </c>
      <c r="G2547" s="1">
        <v>1600</v>
      </c>
      <c r="H2547" s="1">
        <v>646</v>
      </c>
    </row>
    <row r="2548" spans="1:8">
      <c r="A2548" s="1" t="s">
        <v>280</v>
      </c>
      <c r="B2548" s="1" t="s">
        <v>205</v>
      </c>
      <c r="C2548" s="1" t="s">
        <v>212</v>
      </c>
      <c r="D2548" s="1" t="s">
        <v>10</v>
      </c>
      <c r="E2548" s="1">
        <v>2020</v>
      </c>
      <c r="F2548" s="1">
        <v>300</v>
      </c>
      <c r="G2548" s="1">
        <v>2400</v>
      </c>
      <c r="H2548" s="1">
        <v>969</v>
      </c>
    </row>
    <row r="2549" spans="1:8">
      <c r="A2549" s="1" t="s">
        <v>280</v>
      </c>
      <c r="B2549" s="1" t="s">
        <v>205</v>
      </c>
      <c r="C2549" s="1" t="s">
        <v>212</v>
      </c>
      <c r="D2549" s="1" t="s">
        <v>9</v>
      </c>
      <c r="E2549" s="1">
        <v>2020</v>
      </c>
      <c r="F2549" s="1">
        <v>300</v>
      </c>
      <c r="G2549" s="1">
        <v>2400</v>
      </c>
      <c r="H2549" s="1">
        <v>969</v>
      </c>
    </row>
    <row r="2550" spans="1:8">
      <c r="A2550" s="1" t="s">
        <v>280</v>
      </c>
      <c r="B2550" s="1" t="s">
        <v>205</v>
      </c>
      <c r="C2550" s="1" t="s">
        <v>212</v>
      </c>
      <c r="D2550" s="1" t="s">
        <v>8</v>
      </c>
      <c r="E2550" s="1">
        <v>2020</v>
      </c>
      <c r="F2550" s="1">
        <v>300</v>
      </c>
      <c r="G2550" s="1">
        <v>2400</v>
      </c>
      <c r="H2550" s="1">
        <v>969</v>
      </c>
    </row>
    <row r="2551" spans="1:8">
      <c r="A2551" s="1" t="s">
        <v>280</v>
      </c>
      <c r="B2551" s="1" t="s">
        <v>205</v>
      </c>
      <c r="C2551" s="1" t="s">
        <v>212</v>
      </c>
      <c r="D2551" s="1" t="s">
        <v>7</v>
      </c>
      <c r="E2551" s="1">
        <v>2020</v>
      </c>
      <c r="F2551" s="1">
        <v>300</v>
      </c>
      <c r="G2551" s="1">
        <v>2400</v>
      </c>
      <c r="H2551" s="1">
        <v>969</v>
      </c>
    </row>
    <row r="2552" spans="1:8">
      <c r="A2552" s="1" t="s">
        <v>280</v>
      </c>
      <c r="B2552" s="1" t="s">
        <v>205</v>
      </c>
      <c r="C2552" s="1" t="s">
        <v>212</v>
      </c>
      <c r="D2552" s="1" t="s">
        <v>6</v>
      </c>
      <c r="E2552" s="1">
        <v>2020</v>
      </c>
      <c r="F2552" s="1">
        <v>300</v>
      </c>
      <c r="G2552" s="1">
        <v>2400</v>
      </c>
      <c r="H2552" s="1">
        <v>969</v>
      </c>
    </row>
    <row r="2553" spans="1:8">
      <c r="A2553" s="1" t="s">
        <v>280</v>
      </c>
      <c r="B2553" s="1" t="s">
        <v>205</v>
      </c>
      <c r="C2553" s="1" t="s">
        <v>212</v>
      </c>
      <c r="D2553" s="1" t="s">
        <v>5</v>
      </c>
      <c r="E2553" s="1">
        <v>2020</v>
      </c>
      <c r="F2553" s="1">
        <v>200</v>
      </c>
      <c r="G2553" s="1">
        <v>1600</v>
      </c>
      <c r="H2553" s="1">
        <v>646</v>
      </c>
    </row>
    <row r="2554" spans="1:8">
      <c r="A2554" s="1" t="s">
        <v>280</v>
      </c>
      <c r="B2554" s="1" t="s">
        <v>205</v>
      </c>
      <c r="C2554" s="1" t="s">
        <v>212</v>
      </c>
      <c r="D2554" s="1" t="s">
        <v>4</v>
      </c>
      <c r="E2554" s="1">
        <v>2020</v>
      </c>
      <c r="F2554" s="1">
        <v>300</v>
      </c>
      <c r="G2554" s="1">
        <v>2400</v>
      </c>
      <c r="H2554" s="1">
        <v>969</v>
      </c>
    </row>
    <row r="2555" spans="1:8">
      <c r="A2555" s="1" t="s">
        <v>280</v>
      </c>
      <c r="B2555" s="1" t="s">
        <v>204</v>
      </c>
      <c r="C2555" s="1" t="s">
        <v>212</v>
      </c>
      <c r="D2555" s="1" t="s">
        <v>16</v>
      </c>
      <c r="E2555" s="1">
        <v>2020</v>
      </c>
      <c r="F2555" s="1">
        <v>200</v>
      </c>
      <c r="G2555" s="1">
        <v>598</v>
      </c>
      <c r="H2555" s="1">
        <v>308</v>
      </c>
    </row>
    <row r="2556" spans="1:8">
      <c r="A2556" s="1" t="s">
        <v>280</v>
      </c>
      <c r="B2556" s="1" t="s">
        <v>204</v>
      </c>
      <c r="C2556" s="1" t="s">
        <v>212</v>
      </c>
      <c r="D2556" s="1" t="s">
        <v>14</v>
      </c>
      <c r="E2556" s="1">
        <v>2020</v>
      </c>
      <c r="F2556" s="1">
        <v>200</v>
      </c>
      <c r="G2556" s="1">
        <v>598</v>
      </c>
      <c r="H2556" s="1">
        <v>308</v>
      </c>
    </row>
    <row r="2557" spans="1:8">
      <c r="A2557" s="1" t="s">
        <v>280</v>
      </c>
      <c r="B2557" s="1" t="s">
        <v>204</v>
      </c>
      <c r="C2557" s="1" t="s">
        <v>212</v>
      </c>
      <c r="D2557" s="1" t="s">
        <v>13</v>
      </c>
      <c r="E2557" s="1">
        <v>2020</v>
      </c>
      <c r="F2557" s="1">
        <v>300</v>
      </c>
      <c r="G2557" s="1">
        <v>897</v>
      </c>
      <c r="H2557" s="1">
        <v>463</v>
      </c>
    </row>
    <row r="2558" spans="1:8">
      <c r="A2558" s="1" t="s">
        <v>280</v>
      </c>
      <c r="B2558" s="1" t="s">
        <v>204</v>
      </c>
      <c r="C2558" s="1" t="s">
        <v>212</v>
      </c>
      <c r="D2558" s="1" t="s">
        <v>11</v>
      </c>
      <c r="E2558" s="1">
        <v>2020</v>
      </c>
      <c r="F2558" s="1">
        <v>200</v>
      </c>
      <c r="G2558" s="1">
        <v>598</v>
      </c>
      <c r="H2558" s="1">
        <v>308</v>
      </c>
    </row>
    <row r="2559" spans="1:8">
      <c r="A2559" s="1" t="s">
        <v>280</v>
      </c>
      <c r="B2559" s="1" t="s">
        <v>204</v>
      </c>
      <c r="C2559" s="1" t="s">
        <v>212</v>
      </c>
      <c r="D2559" s="1" t="s">
        <v>10</v>
      </c>
      <c r="E2559" s="1">
        <v>2020</v>
      </c>
      <c r="F2559" s="1">
        <v>200</v>
      </c>
      <c r="G2559" s="1">
        <v>598</v>
      </c>
      <c r="H2559" s="1">
        <v>308</v>
      </c>
    </row>
    <row r="2560" spans="1:8">
      <c r="A2560" s="1" t="s">
        <v>280</v>
      </c>
      <c r="B2560" s="1" t="s">
        <v>204</v>
      </c>
      <c r="C2560" s="1" t="s">
        <v>212</v>
      </c>
      <c r="D2560" s="1" t="s">
        <v>9</v>
      </c>
      <c r="E2560" s="1">
        <v>2020</v>
      </c>
      <c r="F2560" s="1">
        <v>400</v>
      </c>
      <c r="G2560" s="1">
        <v>1100</v>
      </c>
      <c r="H2560" s="1">
        <v>617</v>
      </c>
    </row>
    <row r="2561" spans="1:8">
      <c r="A2561" s="1" t="s">
        <v>280</v>
      </c>
      <c r="B2561" s="1" t="s">
        <v>204</v>
      </c>
      <c r="C2561" s="1" t="s">
        <v>212</v>
      </c>
      <c r="D2561" s="1" t="s">
        <v>8</v>
      </c>
      <c r="E2561" s="1">
        <v>2020</v>
      </c>
      <c r="F2561" s="1">
        <v>400</v>
      </c>
      <c r="G2561" s="1">
        <v>1100</v>
      </c>
      <c r="H2561" s="1">
        <v>617</v>
      </c>
    </row>
    <row r="2562" spans="1:8">
      <c r="A2562" s="1" t="s">
        <v>280</v>
      </c>
      <c r="B2562" s="1" t="s">
        <v>204</v>
      </c>
      <c r="C2562" s="1" t="s">
        <v>212</v>
      </c>
      <c r="D2562" s="1" t="s">
        <v>7</v>
      </c>
      <c r="E2562" s="1">
        <v>2020</v>
      </c>
      <c r="F2562" s="1">
        <v>300</v>
      </c>
      <c r="G2562" s="1">
        <v>825</v>
      </c>
      <c r="H2562" s="1">
        <v>463</v>
      </c>
    </row>
    <row r="2563" spans="1:8">
      <c r="A2563" s="1" t="s">
        <v>280</v>
      </c>
      <c r="B2563" s="1" t="s">
        <v>204</v>
      </c>
      <c r="C2563" s="1" t="s">
        <v>212</v>
      </c>
      <c r="D2563" s="1" t="s">
        <v>6</v>
      </c>
      <c r="E2563" s="1">
        <v>2020</v>
      </c>
      <c r="F2563" s="1">
        <v>400</v>
      </c>
      <c r="G2563" s="1">
        <v>1100</v>
      </c>
      <c r="H2563" s="1">
        <v>617</v>
      </c>
    </row>
    <row r="2564" spans="1:8">
      <c r="A2564" s="1" t="s">
        <v>280</v>
      </c>
      <c r="B2564" s="1" t="s">
        <v>204</v>
      </c>
      <c r="C2564" s="1" t="s">
        <v>212</v>
      </c>
      <c r="D2564" s="1" t="s">
        <v>5</v>
      </c>
      <c r="E2564" s="1">
        <v>2020</v>
      </c>
      <c r="F2564" s="1">
        <v>300</v>
      </c>
      <c r="G2564" s="1">
        <v>825</v>
      </c>
      <c r="H2564" s="1">
        <v>463</v>
      </c>
    </row>
    <row r="2565" spans="1:8">
      <c r="A2565" s="1" t="s">
        <v>280</v>
      </c>
      <c r="B2565" s="1" t="s">
        <v>204</v>
      </c>
      <c r="C2565" s="1" t="s">
        <v>212</v>
      </c>
      <c r="D2565" s="1" t="s">
        <v>4</v>
      </c>
      <c r="E2565" s="1">
        <v>2020</v>
      </c>
      <c r="F2565" s="1">
        <v>300</v>
      </c>
      <c r="G2565" s="1">
        <v>825</v>
      </c>
      <c r="H2565" s="1">
        <v>463</v>
      </c>
    </row>
    <row r="2566" spans="1:8">
      <c r="A2566" s="1" t="s">
        <v>280</v>
      </c>
      <c r="B2566" s="1" t="s">
        <v>203</v>
      </c>
      <c r="C2566" s="1" t="s">
        <v>212</v>
      </c>
      <c r="D2566" s="1" t="s">
        <v>11</v>
      </c>
      <c r="E2566" s="1">
        <v>2020</v>
      </c>
      <c r="F2566" s="1">
        <v>500</v>
      </c>
      <c r="G2566" s="1">
        <v>1400</v>
      </c>
      <c r="H2566" s="1">
        <v>606</v>
      </c>
    </row>
    <row r="2567" spans="1:8">
      <c r="A2567" s="1" t="s">
        <v>280</v>
      </c>
      <c r="B2567" s="1" t="s">
        <v>203</v>
      </c>
      <c r="C2567" s="1" t="s">
        <v>212</v>
      </c>
      <c r="D2567" s="1" t="s">
        <v>10</v>
      </c>
      <c r="E2567" s="1">
        <v>2020</v>
      </c>
      <c r="F2567" s="1">
        <v>500</v>
      </c>
      <c r="G2567" s="1">
        <v>1400</v>
      </c>
      <c r="H2567" s="1">
        <v>606</v>
      </c>
    </row>
    <row r="2568" spans="1:8">
      <c r="A2568" s="1" t="s">
        <v>280</v>
      </c>
      <c r="B2568" s="1" t="s">
        <v>203</v>
      </c>
      <c r="C2568" s="1" t="s">
        <v>212</v>
      </c>
      <c r="D2568" s="1" t="s">
        <v>9</v>
      </c>
      <c r="E2568" s="1">
        <v>2020</v>
      </c>
      <c r="F2568" s="1">
        <v>400</v>
      </c>
      <c r="G2568" s="1">
        <v>1120</v>
      </c>
      <c r="H2568" s="1">
        <v>485</v>
      </c>
    </row>
    <row r="2569" spans="1:8">
      <c r="A2569" s="1" t="s">
        <v>280</v>
      </c>
      <c r="B2569" s="1" t="s">
        <v>203</v>
      </c>
      <c r="C2569" s="1" t="s">
        <v>212</v>
      </c>
      <c r="D2569" s="1" t="s">
        <v>8</v>
      </c>
      <c r="E2569" s="1">
        <v>2020</v>
      </c>
      <c r="F2569" s="1">
        <v>500</v>
      </c>
      <c r="G2569" s="1">
        <v>1400</v>
      </c>
      <c r="H2569" s="1">
        <v>606</v>
      </c>
    </row>
    <row r="2570" spans="1:8">
      <c r="A2570" s="1" t="s">
        <v>280</v>
      </c>
      <c r="B2570" s="1" t="s">
        <v>203</v>
      </c>
      <c r="C2570" s="1" t="s">
        <v>212</v>
      </c>
      <c r="D2570" s="1" t="s">
        <v>7</v>
      </c>
      <c r="E2570" s="1">
        <v>2020</v>
      </c>
      <c r="F2570" s="1">
        <v>400</v>
      </c>
      <c r="G2570" s="1">
        <v>1120</v>
      </c>
      <c r="H2570" s="1">
        <v>485</v>
      </c>
    </row>
    <row r="2571" spans="1:8">
      <c r="A2571" s="1" t="s">
        <v>280</v>
      </c>
      <c r="B2571" s="1" t="s">
        <v>203</v>
      </c>
      <c r="C2571" s="1" t="s">
        <v>212</v>
      </c>
      <c r="D2571" s="1" t="s">
        <v>6</v>
      </c>
      <c r="E2571" s="1">
        <v>2020</v>
      </c>
      <c r="F2571" s="1">
        <v>400</v>
      </c>
      <c r="G2571" s="1">
        <v>1120</v>
      </c>
      <c r="H2571" s="1">
        <v>485</v>
      </c>
    </row>
    <row r="2572" spans="1:8">
      <c r="A2572" s="1" t="s">
        <v>280</v>
      </c>
      <c r="B2572" s="1" t="s">
        <v>203</v>
      </c>
      <c r="C2572" s="1" t="s">
        <v>212</v>
      </c>
      <c r="D2572" s="1" t="s">
        <v>5</v>
      </c>
      <c r="E2572" s="1">
        <v>2020</v>
      </c>
      <c r="F2572" s="1">
        <v>400</v>
      </c>
      <c r="G2572" s="1">
        <v>1120</v>
      </c>
      <c r="H2572" s="1">
        <v>485</v>
      </c>
    </row>
    <row r="2573" spans="1:8">
      <c r="A2573" s="1" t="s">
        <v>280</v>
      </c>
      <c r="B2573" s="1" t="s">
        <v>203</v>
      </c>
      <c r="C2573" s="1" t="s">
        <v>212</v>
      </c>
      <c r="D2573" s="1" t="s">
        <v>4</v>
      </c>
      <c r="E2573" s="1">
        <v>2020</v>
      </c>
      <c r="F2573" s="1">
        <v>500</v>
      </c>
      <c r="G2573" s="1">
        <v>1400</v>
      </c>
      <c r="H2573" s="1">
        <v>606</v>
      </c>
    </row>
    <row r="2574" spans="1:8">
      <c r="A2574" s="1" t="s">
        <v>280</v>
      </c>
      <c r="B2574" s="1" t="s">
        <v>207</v>
      </c>
      <c r="C2574" s="1" t="s">
        <v>211</v>
      </c>
      <c r="D2574" s="1" t="s">
        <v>18</v>
      </c>
      <c r="E2574" s="1">
        <v>2020</v>
      </c>
      <c r="F2574" s="1">
        <v>400</v>
      </c>
      <c r="G2574" s="1">
        <v>240</v>
      </c>
      <c r="H2574" s="1">
        <v>233</v>
      </c>
    </row>
    <row r="2575" spans="1:8">
      <c r="A2575" s="1" t="s">
        <v>280</v>
      </c>
      <c r="B2575" s="1" t="s">
        <v>207</v>
      </c>
      <c r="C2575" s="1" t="s">
        <v>211</v>
      </c>
      <c r="D2575" s="1" t="s">
        <v>16</v>
      </c>
      <c r="E2575" s="1">
        <v>2020</v>
      </c>
      <c r="F2575" s="1">
        <v>400</v>
      </c>
      <c r="G2575" s="1">
        <v>240</v>
      </c>
      <c r="H2575" s="1">
        <v>233</v>
      </c>
    </row>
    <row r="2576" spans="1:8">
      <c r="A2576" s="1" t="s">
        <v>280</v>
      </c>
      <c r="B2576" s="1" t="s">
        <v>207</v>
      </c>
      <c r="C2576" s="1" t="s">
        <v>211</v>
      </c>
      <c r="D2576" s="1" t="s">
        <v>14</v>
      </c>
      <c r="E2576" s="1">
        <v>2020</v>
      </c>
      <c r="F2576" s="1">
        <v>500</v>
      </c>
      <c r="G2576" s="1">
        <v>300</v>
      </c>
      <c r="H2576" s="1">
        <v>291</v>
      </c>
    </row>
    <row r="2577" spans="1:8">
      <c r="A2577" s="1" t="s">
        <v>280</v>
      </c>
      <c r="B2577" s="1" t="s">
        <v>207</v>
      </c>
      <c r="C2577" s="1" t="s">
        <v>211</v>
      </c>
      <c r="D2577" s="1" t="s">
        <v>13</v>
      </c>
      <c r="E2577" s="1">
        <v>2020</v>
      </c>
      <c r="F2577" s="1">
        <v>400</v>
      </c>
      <c r="G2577" s="1">
        <v>240</v>
      </c>
      <c r="H2577" s="1">
        <v>233</v>
      </c>
    </row>
    <row r="2578" spans="1:8">
      <c r="A2578" s="1" t="s">
        <v>280</v>
      </c>
      <c r="B2578" s="1" t="s">
        <v>207</v>
      </c>
      <c r="C2578" s="1" t="s">
        <v>211</v>
      </c>
      <c r="D2578" s="1" t="s">
        <v>11</v>
      </c>
      <c r="E2578" s="1">
        <v>2020</v>
      </c>
      <c r="F2578" s="1">
        <v>300</v>
      </c>
      <c r="G2578" s="1">
        <v>180</v>
      </c>
      <c r="H2578" s="1">
        <v>175</v>
      </c>
    </row>
    <row r="2579" spans="1:8">
      <c r="A2579" s="1" t="s">
        <v>280</v>
      </c>
      <c r="B2579" s="1" t="s">
        <v>207</v>
      </c>
      <c r="C2579" s="1" t="s">
        <v>211</v>
      </c>
      <c r="D2579" s="1" t="s">
        <v>10</v>
      </c>
      <c r="E2579" s="1">
        <v>2020</v>
      </c>
      <c r="F2579" s="1">
        <v>400</v>
      </c>
      <c r="G2579" s="1">
        <v>240</v>
      </c>
      <c r="H2579" s="1">
        <v>233</v>
      </c>
    </row>
    <row r="2580" spans="1:8">
      <c r="A2580" s="1" t="s">
        <v>280</v>
      </c>
      <c r="B2580" s="1" t="s">
        <v>207</v>
      </c>
      <c r="C2580" s="1" t="s">
        <v>211</v>
      </c>
      <c r="D2580" s="1" t="s">
        <v>9</v>
      </c>
      <c r="E2580" s="1">
        <v>2020</v>
      </c>
      <c r="F2580" s="1">
        <v>300</v>
      </c>
      <c r="G2580" s="1">
        <v>180</v>
      </c>
      <c r="H2580" s="1">
        <v>175</v>
      </c>
    </row>
    <row r="2581" spans="1:8">
      <c r="A2581" s="1" t="s">
        <v>280</v>
      </c>
      <c r="B2581" s="1" t="s">
        <v>207</v>
      </c>
      <c r="C2581" s="1" t="s">
        <v>211</v>
      </c>
      <c r="D2581" s="1" t="s">
        <v>8</v>
      </c>
      <c r="E2581" s="1">
        <v>2020</v>
      </c>
      <c r="F2581" s="1">
        <v>400</v>
      </c>
      <c r="G2581" s="1">
        <v>240</v>
      </c>
      <c r="H2581" s="1">
        <v>233</v>
      </c>
    </row>
    <row r="2582" spans="1:8">
      <c r="A2582" s="1" t="s">
        <v>280</v>
      </c>
      <c r="B2582" s="1" t="s">
        <v>207</v>
      </c>
      <c r="C2582" s="1" t="s">
        <v>211</v>
      </c>
      <c r="D2582" s="1" t="s">
        <v>7</v>
      </c>
      <c r="E2582" s="1">
        <v>2020</v>
      </c>
      <c r="F2582" s="1">
        <v>300</v>
      </c>
      <c r="G2582" s="1">
        <v>180</v>
      </c>
      <c r="H2582" s="1">
        <v>175</v>
      </c>
    </row>
    <row r="2583" spans="1:8">
      <c r="A2583" s="1" t="s">
        <v>280</v>
      </c>
      <c r="B2583" s="1" t="s">
        <v>207</v>
      </c>
      <c r="C2583" s="1" t="s">
        <v>211</v>
      </c>
      <c r="D2583" s="1" t="s">
        <v>6</v>
      </c>
      <c r="E2583" s="1">
        <v>2020</v>
      </c>
      <c r="F2583" s="1">
        <v>300</v>
      </c>
      <c r="G2583" s="1">
        <v>180</v>
      </c>
      <c r="H2583" s="1">
        <v>175</v>
      </c>
    </row>
    <row r="2584" spans="1:8">
      <c r="A2584" s="1" t="s">
        <v>280</v>
      </c>
      <c r="B2584" s="1" t="s">
        <v>207</v>
      </c>
      <c r="C2584" s="1" t="s">
        <v>211</v>
      </c>
      <c r="D2584" s="1" t="s">
        <v>5</v>
      </c>
      <c r="E2584" s="1">
        <v>2020</v>
      </c>
      <c r="F2584" s="1">
        <v>300</v>
      </c>
      <c r="G2584" s="1">
        <v>180</v>
      </c>
      <c r="H2584" s="1">
        <v>175</v>
      </c>
    </row>
    <row r="2585" spans="1:8">
      <c r="A2585" s="1" t="s">
        <v>280</v>
      </c>
      <c r="B2585" s="1" t="s">
        <v>207</v>
      </c>
      <c r="C2585" s="1" t="s">
        <v>211</v>
      </c>
      <c r="D2585" s="1" t="s">
        <v>4</v>
      </c>
      <c r="E2585" s="1">
        <v>2020</v>
      </c>
      <c r="F2585" s="1">
        <v>300</v>
      </c>
      <c r="G2585" s="1">
        <v>180</v>
      </c>
      <c r="H2585" s="1">
        <v>175</v>
      </c>
    </row>
    <row r="2586" spans="1:8">
      <c r="A2586" s="1" t="s">
        <v>280</v>
      </c>
      <c r="B2586" s="1" t="s">
        <v>206</v>
      </c>
      <c r="C2586" s="1" t="s">
        <v>211</v>
      </c>
      <c r="D2586" s="1" t="s">
        <v>18</v>
      </c>
      <c r="E2586" s="1">
        <v>2020</v>
      </c>
      <c r="F2586" s="1">
        <v>400</v>
      </c>
      <c r="G2586" s="1">
        <v>280</v>
      </c>
      <c r="H2586" s="1">
        <v>241</v>
      </c>
    </row>
    <row r="2587" spans="1:8">
      <c r="A2587" s="1" t="s">
        <v>280</v>
      </c>
      <c r="B2587" s="1" t="s">
        <v>206</v>
      </c>
      <c r="C2587" s="1" t="s">
        <v>211</v>
      </c>
      <c r="D2587" s="1" t="s">
        <v>16</v>
      </c>
      <c r="E2587" s="1">
        <v>2020</v>
      </c>
      <c r="F2587" s="1">
        <v>300</v>
      </c>
      <c r="G2587" s="1">
        <v>210</v>
      </c>
      <c r="H2587" s="1">
        <v>181</v>
      </c>
    </row>
    <row r="2588" spans="1:8">
      <c r="A2588" s="1" t="s">
        <v>280</v>
      </c>
      <c r="B2588" s="1" t="s">
        <v>206</v>
      </c>
      <c r="C2588" s="1" t="s">
        <v>211</v>
      </c>
      <c r="D2588" s="1" t="s">
        <v>14</v>
      </c>
      <c r="E2588" s="1">
        <v>2020</v>
      </c>
      <c r="F2588" s="1">
        <v>400</v>
      </c>
      <c r="G2588" s="1">
        <v>280</v>
      </c>
      <c r="H2588" s="1">
        <v>241</v>
      </c>
    </row>
    <row r="2589" spans="1:8">
      <c r="A2589" s="1" t="s">
        <v>280</v>
      </c>
      <c r="B2589" s="1" t="s">
        <v>206</v>
      </c>
      <c r="C2589" s="1" t="s">
        <v>211</v>
      </c>
      <c r="D2589" s="1" t="s">
        <v>13</v>
      </c>
      <c r="E2589" s="1">
        <v>2020</v>
      </c>
      <c r="F2589" s="1">
        <v>400</v>
      </c>
      <c r="G2589" s="1">
        <v>280</v>
      </c>
      <c r="H2589" s="1">
        <v>241</v>
      </c>
    </row>
    <row r="2590" spans="1:8">
      <c r="A2590" s="1" t="s">
        <v>280</v>
      </c>
      <c r="B2590" s="1" t="s">
        <v>206</v>
      </c>
      <c r="C2590" s="1" t="s">
        <v>211</v>
      </c>
      <c r="D2590" s="1" t="s">
        <v>11</v>
      </c>
      <c r="E2590" s="1">
        <v>2020</v>
      </c>
      <c r="F2590" s="1">
        <v>300</v>
      </c>
      <c r="G2590" s="1">
        <v>210</v>
      </c>
      <c r="H2590" s="1">
        <v>181</v>
      </c>
    </row>
    <row r="2591" spans="1:8">
      <c r="A2591" s="1" t="s">
        <v>280</v>
      </c>
      <c r="B2591" s="1" t="s">
        <v>206</v>
      </c>
      <c r="C2591" s="1" t="s">
        <v>211</v>
      </c>
      <c r="D2591" s="1" t="s">
        <v>10</v>
      </c>
      <c r="E2591" s="1">
        <v>2020</v>
      </c>
      <c r="F2591" s="1">
        <v>300</v>
      </c>
      <c r="G2591" s="1">
        <v>210</v>
      </c>
      <c r="H2591" s="1">
        <v>181</v>
      </c>
    </row>
    <row r="2592" spans="1:8">
      <c r="A2592" s="1" t="s">
        <v>280</v>
      </c>
      <c r="B2592" s="1" t="s">
        <v>206</v>
      </c>
      <c r="C2592" s="1" t="s">
        <v>211</v>
      </c>
      <c r="D2592" s="1" t="s">
        <v>9</v>
      </c>
      <c r="E2592" s="1">
        <v>2020</v>
      </c>
      <c r="F2592" s="1">
        <v>400</v>
      </c>
      <c r="G2592" s="1">
        <v>280</v>
      </c>
      <c r="H2592" s="1">
        <v>241</v>
      </c>
    </row>
    <row r="2593" spans="1:8">
      <c r="A2593" s="1" t="s">
        <v>280</v>
      </c>
      <c r="B2593" s="1" t="s">
        <v>206</v>
      </c>
      <c r="C2593" s="1" t="s">
        <v>211</v>
      </c>
      <c r="D2593" s="1" t="s">
        <v>8</v>
      </c>
      <c r="E2593" s="1">
        <v>2020</v>
      </c>
      <c r="F2593" s="1">
        <v>300</v>
      </c>
      <c r="G2593" s="1">
        <v>210</v>
      </c>
      <c r="H2593" s="1">
        <v>181</v>
      </c>
    </row>
    <row r="2594" spans="1:8">
      <c r="A2594" s="1" t="s">
        <v>280</v>
      </c>
      <c r="B2594" s="1" t="s">
        <v>206</v>
      </c>
      <c r="C2594" s="1" t="s">
        <v>211</v>
      </c>
      <c r="D2594" s="1" t="s">
        <v>7</v>
      </c>
      <c r="E2594" s="1">
        <v>2020</v>
      </c>
      <c r="F2594" s="1">
        <v>300</v>
      </c>
      <c r="G2594" s="1">
        <v>210</v>
      </c>
      <c r="H2594" s="1">
        <v>181</v>
      </c>
    </row>
    <row r="2595" spans="1:8">
      <c r="A2595" s="1" t="s">
        <v>280</v>
      </c>
      <c r="B2595" s="1" t="s">
        <v>206</v>
      </c>
      <c r="C2595" s="1" t="s">
        <v>211</v>
      </c>
      <c r="D2595" s="1" t="s">
        <v>6</v>
      </c>
      <c r="E2595" s="1">
        <v>2020</v>
      </c>
      <c r="F2595" s="1">
        <v>400</v>
      </c>
      <c r="G2595" s="1">
        <v>280</v>
      </c>
      <c r="H2595" s="1">
        <v>241</v>
      </c>
    </row>
    <row r="2596" spans="1:8">
      <c r="A2596" s="1" t="s">
        <v>280</v>
      </c>
      <c r="B2596" s="1" t="s">
        <v>206</v>
      </c>
      <c r="C2596" s="1" t="s">
        <v>211</v>
      </c>
      <c r="D2596" s="1" t="s">
        <v>5</v>
      </c>
      <c r="E2596" s="1">
        <v>2020</v>
      </c>
      <c r="F2596" s="1">
        <v>300</v>
      </c>
      <c r="G2596" s="1">
        <v>210</v>
      </c>
      <c r="H2596" s="1">
        <v>181</v>
      </c>
    </row>
    <row r="2597" spans="1:8">
      <c r="A2597" s="1" t="s">
        <v>280</v>
      </c>
      <c r="B2597" s="1" t="s">
        <v>206</v>
      </c>
      <c r="C2597" s="1" t="s">
        <v>211</v>
      </c>
      <c r="D2597" s="1" t="s">
        <v>4</v>
      </c>
      <c r="E2597" s="1">
        <v>2020</v>
      </c>
      <c r="F2597" s="1">
        <v>300</v>
      </c>
      <c r="G2597" s="1">
        <v>210</v>
      </c>
      <c r="H2597" s="1">
        <v>181</v>
      </c>
    </row>
    <row r="2598" spans="1:8">
      <c r="A2598" s="1" t="s">
        <v>280</v>
      </c>
      <c r="B2598" s="1" t="s">
        <v>205</v>
      </c>
      <c r="C2598" s="1" t="s">
        <v>211</v>
      </c>
      <c r="D2598" s="1" t="s">
        <v>18</v>
      </c>
      <c r="E2598" s="1">
        <v>2020</v>
      </c>
      <c r="F2598" s="1">
        <v>100</v>
      </c>
      <c r="G2598" s="1">
        <v>900</v>
      </c>
      <c r="H2598" s="1">
        <v>323</v>
      </c>
    </row>
    <row r="2599" spans="1:8">
      <c r="A2599" s="1" t="s">
        <v>280</v>
      </c>
      <c r="B2599" s="1" t="s">
        <v>205</v>
      </c>
      <c r="C2599" s="1" t="s">
        <v>211</v>
      </c>
      <c r="D2599" s="1" t="s">
        <v>16</v>
      </c>
      <c r="E2599" s="1">
        <v>2020</v>
      </c>
      <c r="F2599" s="1">
        <v>100</v>
      </c>
      <c r="G2599" s="1">
        <v>900</v>
      </c>
      <c r="H2599" s="1">
        <v>323</v>
      </c>
    </row>
    <row r="2600" spans="1:8">
      <c r="A2600" s="1" t="s">
        <v>280</v>
      </c>
      <c r="B2600" s="1" t="s">
        <v>205</v>
      </c>
      <c r="C2600" s="1" t="s">
        <v>211</v>
      </c>
      <c r="D2600" s="1" t="s">
        <v>14</v>
      </c>
      <c r="E2600" s="1">
        <v>2020</v>
      </c>
      <c r="F2600" s="1">
        <v>100</v>
      </c>
      <c r="G2600" s="1">
        <v>900</v>
      </c>
      <c r="H2600" s="1">
        <v>323</v>
      </c>
    </row>
    <row r="2601" spans="1:8">
      <c r="A2601" s="1" t="s">
        <v>280</v>
      </c>
      <c r="B2601" s="1" t="s">
        <v>205</v>
      </c>
      <c r="C2601" s="1" t="s">
        <v>211</v>
      </c>
      <c r="D2601" s="1" t="s">
        <v>13</v>
      </c>
      <c r="E2601" s="1">
        <v>2020</v>
      </c>
      <c r="F2601" s="1">
        <v>200</v>
      </c>
      <c r="G2601" s="1">
        <v>1600</v>
      </c>
      <c r="H2601" s="1">
        <v>646</v>
      </c>
    </row>
    <row r="2602" spans="1:8">
      <c r="A2602" s="1" t="s">
        <v>280</v>
      </c>
      <c r="B2602" s="1" t="s">
        <v>205</v>
      </c>
      <c r="C2602" s="1" t="s">
        <v>211</v>
      </c>
      <c r="D2602" s="1" t="s">
        <v>11</v>
      </c>
      <c r="E2602" s="1">
        <v>2020</v>
      </c>
      <c r="F2602" s="1">
        <v>200</v>
      </c>
      <c r="G2602" s="1">
        <v>1600</v>
      </c>
      <c r="H2602" s="1">
        <v>646</v>
      </c>
    </row>
    <row r="2603" spans="1:8">
      <c r="A2603" s="1" t="s">
        <v>280</v>
      </c>
      <c r="B2603" s="1" t="s">
        <v>205</v>
      </c>
      <c r="C2603" s="1" t="s">
        <v>211</v>
      </c>
      <c r="D2603" s="1" t="s">
        <v>10</v>
      </c>
      <c r="E2603" s="1">
        <v>2020</v>
      </c>
      <c r="F2603" s="1">
        <v>200</v>
      </c>
      <c r="G2603" s="1">
        <v>1600</v>
      </c>
      <c r="H2603" s="1">
        <v>646</v>
      </c>
    </row>
    <row r="2604" spans="1:8">
      <c r="A2604" s="1" t="s">
        <v>280</v>
      </c>
      <c r="B2604" s="1" t="s">
        <v>205</v>
      </c>
      <c r="C2604" s="1" t="s">
        <v>211</v>
      </c>
      <c r="D2604" s="1" t="s">
        <v>9</v>
      </c>
      <c r="E2604" s="1">
        <v>2020</v>
      </c>
      <c r="F2604" s="1">
        <v>200</v>
      </c>
      <c r="G2604" s="1">
        <v>1600</v>
      </c>
      <c r="H2604" s="1">
        <v>646</v>
      </c>
    </row>
    <row r="2605" spans="1:8">
      <c r="A2605" s="1" t="s">
        <v>280</v>
      </c>
      <c r="B2605" s="1" t="s">
        <v>205</v>
      </c>
      <c r="C2605" s="1" t="s">
        <v>211</v>
      </c>
      <c r="D2605" s="1" t="s">
        <v>8</v>
      </c>
      <c r="E2605" s="1">
        <v>2020</v>
      </c>
      <c r="F2605" s="1">
        <v>200</v>
      </c>
      <c r="G2605" s="1">
        <v>1600</v>
      </c>
      <c r="H2605" s="1">
        <v>646</v>
      </c>
    </row>
    <row r="2606" spans="1:8">
      <c r="A2606" s="1" t="s">
        <v>280</v>
      </c>
      <c r="B2606" s="1" t="s">
        <v>205</v>
      </c>
      <c r="C2606" s="1" t="s">
        <v>211</v>
      </c>
      <c r="D2606" s="1" t="s">
        <v>7</v>
      </c>
      <c r="E2606" s="1">
        <v>2020</v>
      </c>
      <c r="F2606" s="1">
        <v>200</v>
      </c>
      <c r="G2606" s="1">
        <v>1600</v>
      </c>
      <c r="H2606" s="1">
        <v>646</v>
      </c>
    </row>
    <row r="2607" spans="1:8">
      <c r="A2607" s="1" t="s">
        <v>280</v>
      </c>
      <c r="B2607" s="1" t="s">
        <v>205</v>
      </c>
      <c r="C2607" s="1" t="s">
        <v>211</v>
      </c>
      <c r="D2607" s="1" t="s">
        <v>6</v>
      </c>
      <c r="E2607" s="1">
        <v>2020</v>
      </c>
      <c r="F2607" s="1">
        <v>200</v>
      </c>
      <c r="G2607" s="1">
        <v>1600</v>
      </c>
      <c r="H2607" s="1">
        <v>646</v>
      </c>
    </row>
    <row r="2608" spans="1:8">
      <c r="A2608" s="1" t="s">
        <v>280</v>
      </c>
      <c r="B2608" s="1" t="s">
        <v>205</v>
      </c>
      <c r="C2608" s="1" t="s">
        <v>211</v>
      </c>
      <c r="D2608" s="1" t="s">
        <v>5</v>
      </c>
      <c r="E2608" s="1">
        <v>2020</v>
      </c>
      <c r="F2608" s="1">
        <v>100</v>
      </c>
      <c r="G2608" s="1">
        <v>800</v>
      </c>
      <c r="H2608" s="1">
        <v>323</v>
      </c>
    </row>
    <row r="2609" spans="1:8">
      <c r="A2609" s="1" t="s">
        <v>280</v>
      </c>
      <c r="B2609" s="1" t="s">
        <v>205</v>
      </c>
      <c r="C2609" s="1" t="s">
        <v>211</v>
      </c>
      <c r="D2609" s="1" t="s">
        <v>4</v>
      </c>
      <c r="E2609" s="1">
        <v>2020</v>
      </c>
      <c r="F2609" s="1">
        <v>200</v>
      </c>
      <c r="G2609" s="1">
        <v>1600</v>
      </c>
      <c r="H2609" s="1">
        <v>646</v>
      </c>
    </row>
    <row r="2610" spans="1:8">
      <c r="A2610" s="1" t="s">
        <v>280</v>
      </c>
      <c r="B2610" s="1" t="s">
        <v>204</v>
      </c>
      <c r="C2610" s="1" t="s">
        <v>211</v>
      </c>
      <c r="D2610" s="1" t="s">
        <v>16</v>
      </c>
      <c r="E2610" s="1">
        <v>2020</v>
      </c>
      <c r="F2610" s="1">
        <v>200</v>
      </c>
      <c r="G2610" s="1">
        <v>598</v>
      </c>
      <c r="H2610" s="1">
        <v>308</v>
      </c>
    </row>
    <row r="2611" spans="1:8">
      <c r="A2611" s="1" t="s">
        <v>280</v>
      </c>
      <c r="B2611" s="1" t="s">
        <v>204</v>
      </c>
      <c r="C2611" s="1" t="s">
        <v>211</v>
      </c>
      <c r="D2611" s="1" t="s">
        <v>14</v>
      </c>
      <c r="E2611" s="1">
        <v>2020</v>
      </c>
      <c r="F2611" s="1">
        <v>200</v>
      </c>
      <c r="G2611" s="1">
        <v>598</v>
      </c>
      <c r="H2611" s="1">
        <v>308</v>
      </c>
    </row>
    <row r="2612" spans="1:8">
      <c r="A2612" s="1" t="s">
        <v>280</v>
      </c>
      <c r="B2612" s="1" t="s">
        <v>204</v>
      </c>
      <c r="C2612" s="1" t="s">
        <v>211</v>
      </c>
      <c r="D2612" s="1" t="s">
        <v>13</v>
      </c>
      <c r="E2612" s="1">
        <v>2020</v>
      </c>
      <c r="F2612" s="1">
        <v>200</v>
      </c>
      <c r="G2612" s="1">
        <v>598</v>
      </c>
      <c r="H2612" s="1">
        <v>308</v>
      </c>
    </row>
    <row r="2613" spans="1:8">
      <c r="A2613" s="1" t="s">
        <v>280</v>
      </c>
      <c r="B2613" s="1" t="s">
        <v>204</v>
      </c>
      <c r="C2613" s="1" t="s">
        <v>211</v>
      </c>
      <c r="D2613" s="1" t="s">
        <v>11</v>
      </c>
      <c r="E2613" s="1">
        <v>2020</v>
      </c>
      <c r="F2613" s="1">
        <v>200</v>
      </c>
      <c r="G2613" s="1">
        <v>598</v>
      </c>
      <c r="H2613" s="1">
        <v>308</v>
      </c>
    </row>
    <row r="2614" spans="1:8">
      <c r="A2614" s="1" t="s">
        <v>280</v>
      </c>
      <c r="B2614" s="1" t="s">
        <v>204</v>
      </c>
      <c r="C2614" s="1" t="s">
        <v>211</v>
      </c>
      <c r="D2614" s="1" t="s">
        <v>10</v>
      </c>
      <c r="E2614" s="1">
        <v>2020</v>
      </c>
      <c r="F2614" s="1">
        <v>200</v>
      </c>
      <c r="G2614" s="1">
        <v>598</v>
      </c>
      <c r="H2614" s="1">
        <v>308</v>
      </c>
    </row>
    <row r="2615" spans="1:8">
      <c r="A2615" s="1" t="s">
        <v>280</v>
      </c>
      <c r="B2615" s="1" t="s">
        <v>204</v>
      </c>
      <c r="C2615" s="1" t="s">
        <v>211</v>
      </c>
      <c r="D2615" s="1" t="s">
        <v>9</v>
      </c>
      <c r="E2615" s="1">
        <v>2020</v>
      </c>
      <c r="F2615" s="1">
        <v>300</v>
      </c>
      <c r="G2615" s="1">
        <v>825</v>
      </c>
      <c r="H2615" s="1">
        <v>463</v>
      </c>
    </row>
    <row r="2616" spans="1:8">
      <c r="A2616" s="1" t="s">
        <v>280</v>
      </c>
      <c r="B2616" s="1" t="s">
        <v>204</v>
      </c>
      <c r="C2616" s="1" t="s">
        <v>211</v>
      </c>
      <c r="D2616" s="1" t="s">
        <v>8</v>
      </c>
      <c r="E2616" s="1">
        <v>2020</v>
      </c>
      <c r="F2616" s="1">
        <v>200</v>
      </c>
      <c r="G2616" s="1">
        <v>550</v>
      </c>
      <c r="H2616" s="1">
        <v>308</v>
      </c>
    </row>
    <row r="2617" spans="1:8">
      <c r="A2617" s="1" t="s">
        <v>280</v>
      </c>
      <c r="B2617" s="1" t="s">
        <v>204</v>
      </c>
      <c r="C2617" s="1" t="s">
        <v>211</v>
      </c>
      <c r="D2617" s="1" t="s">
        <v>7</v>
      </c>
      <c r="E2617" s="1">
        <v>2020</v>
      </c>
      <c r="F2617" s="1">
        <v>200</v>
      </c>
      <c r="G2617" s="1">
        <v>550</v>
      </c>
      <c r="H2617" s="1">
        <v>308</v>
      </c>
    </row>
    <row r="2618" spans="1:8">
      <c r="A2618" s="1" t="s">
        <v>280</v>
      </c>
      <c r="B2618" s="1" t="s">
        <v>204</v>
      </c>
      <c r="C2618" s="1" t="s">
        <v>211</v>
      </c>
      <c r="D2618" s="1" t="s">
        <v>6</v>
      </c>
      <c r="E2618" s="1">
        <v>2020</v>
      </c>
      <c r="F2618" s="1">
        <v>300</v>
      </c>
      <c r="G2618" s="1">
        <v>825</v>
      </c>
      <c r="H2618" s="1">
        <v>463</v>
      </c>
    </row>
    <row r="2619" spans="1:8">
      <c r="A2619" s="1" t="s">
        <v>280</v>
      </c>
      <c r="B2619" s="1" t="s">
        <v>204</v>
      </c>
      <c r="C2619" s="1" t="s">
        <v>211</v>
      </c>
      <c r="D2619" s="1" t="s">
        <v>5</v>
      </c>
      <c r="E2619" s="1">
        <v>2020</v>
      </c>
      <c r="F2619" s="1">
        <v>200</v>
      </c>
      <c r="G2619" s="1">
        <v>550</v>
      </c>
      <c r="H2619" s="1">
        <v>308</v>
      </c>
    </row>
    <row r="2620" spans="1:8">
      <c r="A2620" s="1" t="s">
        <v>280</v>
      </c>
      <c r="B2620" s="1" t="s">
        <v>204</v>
      </c>
      <c r="C2620" s="1" t="s">
        <v>211</v>
      </c>
      <c r="D2620" s="1" t="s">
        <v>4</v>
      </c>
      <c r="E2620" s="1">
        <v>2020</v>
      </c>
      <c r="F2620" s="1">
        <v>200</v>
      </c>
      <c r="G2620" s="1">
        <v>550</v>
      </c>
      <c r="H2620" s="1">
        <v>308</v>
      </c>
    </row>
    <row r="2621" spans="1:8">
      <c r="A2621" s="1" t="s">
        <v>280</v>
      </c>
      <c r="B2621" s="1" t="s">
        <v>203</v>
      </c>
      <c r="C2621" s="1" t="s">
        <v>211</v>
      </c>
      <c r="D2621" s="1" t="s">
        <v>11</v>
      </c>
      <c r="E2621" s="1">
        <v>2020</v>
      </c>
      <c r="F2621" s="1">
        <v>300</v>
      </c>
      <c r="G2621" s="1">
        <v>840</v>
      </c>
      <c r="H2621" s="1">
        <v>364</v>
      </c>
    </row>
    <row r="2622" spans="1:8">
      <c r="A2622" s="1" t="s">
        <v>280</v>
      </c>
      <c r="B2622" s="1" t="s">
        <v>203</v>
      </c>
      <c r="C2622" s="1" t="s">
        <v>211</v>
      </c>
      <c r="D2622" s="1" t="s">
        <v>10</v>
      </c>
      <c r="E2622" s="1">
        <v>2020</v>
      </c>
      <c r="F2622" s="1">
        <v>300</v>
      </c>
      <c r="G2622" s="1">
        <v>840</v>
      </c>
      <c r="H2622" s="1">
        <v>364</v>
      </c>
    </row>
    <row r="2623" spans="1:8">
      <c r="A2623" s="1" t="s">
        <v>280</v>
      </c>
      <c r="B2623" s="1" t="s">
        <v>203</v>
      </c>
      <c r="C2623" s="1" t="s">
        <v>211</v>
      </c>
      <c r="D2623" s="1" t="s">
        <v>9</v>
      </c>
      <c r="E2623" s="1">
        <v>2020</v>
      </c>
      <c r="F2623" s="1">
        <v>300</v>
      </c>
      <c r="G2623" s="1">
        <v>840</v>
      </c>
      <c r="H2623" s="1">
        <v>364</v>
      </c>
    </row>
    <row r="2624" spans="1:8">
      <c r="A2624" s="1" t="s">
        <v>280</v>
      </c>
      <c r="B2624" s="1" t="s">
        <v>203</v>
      </c>
      <c r="C2624" s="1" t="s">
        <v>211</v>
      </c>
      <c r="D2624" s="1" t="s">
        <v>8</v>
      </c>
      <c r="E2624" s="1">
        <v>2020</v>
      </c>
      <c r="F2624" s="1">
        <v>300</v>
      </c>
      <c r="G2624" s="1">
        <v>840</v>
      </c>
      <c r="H2624" s="1">
        <v>364</v>
      </c>
    </row>
    <row r="2625" spans="1:8">
      <c r="A2625" s="1" t="s">
        <v>280</v>
      </c>
      <c r="B2625" s="1" t="s">
        <v>203</v>
      </c>
      <c r="C2625" s="1" t="s">
        <v>211</v>
      </c>
      <c r="D2625" s="1" t="s">
        <v>7</v>
      </c>
      <c r="E2625" s="1">
        <v>2020</v>
      </c>
      <c r="F2625" s="1">
        <v>300</v>
      </c>
      <c r="G2625" s="1">
        <v>840</v>
      </c>
      <c r="H2625" s="1">
        <v>364</v>
      </c>
    </row>
    <row r="2626" spans="1:8">
      <c r="A2626" s="1" t="s">
        <v>280</v>
      </c>
      <c r="B2626" s="1" t="s">
        <v>203</v>
      </c>
      <c r="C2626" s="1" t="s">
        <v>211</v>
      </c>
      <c r="D2626" s="1" t="s">
        <v>6</v>
      </c>
      <c r="E2626" s="1">
        <v>2020</v>
      </c>
      <c r="F2626" s="1">
        <v>300</v>
      </c>
      <c r="G2626" s="1">
        <v>840</v>
      </c>
      <c r="H2626" s="1">
        <v>364</v>
      </c>
    </row>
    <row r="2627" spans="1:8">
      <c r="A2627" s="1" t="s">
        <v>280</v>
      </c>
      <c r="B2627" s="1" t="s">
        <v>203</v>
      </c>
      <c r="C2627" s="1" t="s">
        <v>211</v>
      </c>
      <c r="D2627" s="1" t="s">
        <v>5</v>
      </c>
      <c r="E2627" s="1">
        <v>2020</v>
      </c>
      <c r="F2627" s="1">
        <v>300</v>
      </c>
      <c r="G2627" s="1">
        <v>840</v>
      </c>
      <c r="H2627" s="1">
        <v>364</v>
      </c>
    </row>
    <row r="2628" spans="1:8">
      <c r="A2628" s="1" t="s">
        <v>280</v>
      </c>
      <c r="B2628" s="1" t="s">
        <v>203</v>
      </c>
      <c r="C2628" s="1" t="s">
        <v>211</v>
      </c>
      <c r="D2628" s="1" t="s">
        <v>4</v>
      </c>
      <c r="E2628" s="1">
        <v>2020</v>
      </c>
      <c r="F2628" s="1">
        <v>300</v>
      </c>
      <c r="G2628" s="1">
        <v>840</v>
      </c>
      <c r="H2628" s="1">
        <v>364</v>
      </c>
    </row>
    <row r="2629" spans="1:8">
      <c r="A2629" s="1" t="s">
        <v>280</v>
      </c>
      <c r="B2629" s="1" t="s">
        <v>207</v>
      </c>
      <c r="C2629" s="1" t="s">
        <v>210</v>
      </c>
      <c r="D2629" s="1" t="s">
        <v>18</v>
      </c>
      <c r="E2629" s="1">
        <v>2020</v>
      </c>
      <c r="F2629" s="1">
        <v>500</v>
      </c>
      <c r="G2629" s="1">
        <v>300</v>
      </c>
      <c r="H2629" s="1">
        <v>291</v>
      </c>
    </row>
    <row r="2630" spans="1:8">
      <c r="A2630" s="1" t="s">
        <v>280</v>
      </c>
      <c r="B2630" s="1" t="s">
        <v>207</v>
      </c>
      <c r="C2630" s="1" t="s">
        <v>210</v>
      </c>
      <c r="D2630" s="1" t="s">
        <v>16</v>
      </c>
      <c r="E2630" s="1">
        <v>2020</v>
      </c>
      <c r="F2630" s="1">
        <v>600</v>
      </c>
      <c r="G2630" s="1">
        <v>360</v>
      </c>
      <c r="H2630" s="1">
        <v>349</v>
      </c>
    </row>
    <row r="2631" spans="1:8">
      <c r="A2631" s="1" t="s">
        <v>280</v>
      </c>
      <c r="B2631" s="1" t="s">
        <v>207</v>
      </c>
      <c r="C2631" s="1" t="s">
        <v>210</v>
      </c>
      <c r="D2631" s="1" t="s">
        <v>14</v>
      </c>
      <c r="E2631" s="1">
        <v>2020</v>
      </c>
      <c r="F2631" s="1">
        <v>600</v>
      </c>
      <c r="G2631" s="1">
        <v>360</v>
      </c>
      <c r="H2631" s="1">
        <v>349</v>
      </c>
    </row>
    <row r="2632" spans="1:8">
      <c r="A2632" s="1" t="s">
        <v>280</v>
      </c>
      <c r="B2632" s="1" t="s">
        <v>207</v>
      </c>
      <c r="C2632" s="1" t="s">
        <v>210</v>
      </c>
      <c r="D2632" s="1" t="s">
        <v>13</v>
      </c>
      <c r="E2632" s="1">
        <v>2020</v>
      </c>
      <c r="F2632" s="1">
        <v>400</v>
      </c>
      <c r="G2632" s="1">
        <v>240</v>
      </c>
      <c r="H2632" s="1">
        <v>233</v>
      </c>
    </row>
    <row r="2633" spans="1:8">
      <c r="A2633" s="1" t="s">
        <v>280</v>
      </c>
      <c r="B2633" s="1" t="s">
        <v>207</v>
      </c>
      <c r="C2633" s="1" t="s">
        <v>210</v>
      </c>
      <c r="D2633" s="1" t="s">
        <v>11</v>
      </c>
      <c r="E2633" s="1">
        <v>2020</v>
      </c>
      <c r="F2633" s="1">
        <v>400</v>
      </c>
      <c r="G2633" s="1">
        <v>240</v>
      </c>
      <c r="H2633" s="1">
        <v>233</v>
      </c>
    </row>
    <row r="2634" spans="1:8">
      <c r="A2634" s="1" t="s">
        <v>280</v>
      </c>
      <c r="B2634" s="1" t="s">
        <v>207</v>
      </c>
      <c r="C2634" s="1" t="s">
        <v>210</v>
      </c>
      <c r="D2634" s="1" t="s">
        <v>10</v>
      </c>
      <c r="E2634" s="1">
        <v>2020</v>
      </c>
      <c r="F2634" s="1">
        <v>400</v>
      </c>
      <c r="G2634" s="1">
        <v>240</v>
      </c>
      <c r="H2634" s="1">
        <v>233</v>
      </c>
    </row>
    <row r="2635" spans="1:8">
      <c r="A2635" s="1" t="s">
        <v>280</v>
      </c>
      <c r="B2635" s="1" t="s">
        <v>207</v>
      </c>
      <c r="C2635" s="1" t="s">
        <v>210</v>
      </c>
      <c r="D2635" s="1" t="s">
        <v>9</v>
      </c>
      <c r="E2635" s="1">
        <v>2020</v>
      </c>
      <c r="F2635" s="1">
        <v>400</v>
      </c>
      <c r="G2635" s="1">
        <v>240</v>
      </c>
      <c r="H2635" s="1">
        <v>233</v>
      </c>
    </row>
    <row r="2636" spans="1:8">
      <c r="A2636" s="1" t="s">
        <v>280</v>
      </c>
      <c r="B2636" s="1" t="s">
        <v>207</v>
      </c>
      <c r="C2636" s="1" t="s">
        <v>210</v>
      </c>
      <c r="D2636" s="1" t="s">
        <v>8</v>
      </c>
      <c r="E2636" s="1">
        <v>2020</v>
      </c>
      <c r="F2636" s="1">
        <v>400</v>
      </c>
      <c r="G2636" s="1">
        <v>240</v>
      </c>
      <c r="H2636" s="1">
        <v>233</v>
      </c>
    </row>
    <row r="2637" spans="1:8">
      <c r="A2637" s="1" t="s">
        <v>280</v>
      </c>
      <c r="B2637" s="1" t="s">
        <v>207</v>
      </c>
      <c r="C2637" s="1" t="s">
        <v>210</v>
      </c>
      <c r="D2637" s="1" t="s">
        <v>7</v>
      </c>
      <c r="E2637" s="1">
        <v>2020</v>
      </c>
      <c r="F2637" s="1">
        <v>500</v>
      </c>
      <c r="G2637" s="1">
        <v>300</v>
      </c>
      <c r="H2637" s="1">
        <v>291</v>
      </c>
    </row>
    <row r="2638" spans="1:8">
      <c r="A2638" s="1" t="s">
        <v>280</v>
      </c>
      <c r="B2638" s="1" t="s">
        <v>207</v>
      </c>
      <c r="C2638" s="1" t="s">
        <v>210</v>
      </c>
      <c r="D2638" s="1" t="s">
        <v>6</v>
      </c>
      <c r="E2638" s="1">
        <v>2020</v>
      </c>
      <c r="F2638" s="1">
        <v>300</v>
      </c>
      <c r="G2638" s="1">
        <v>180</v>
      </c>
      <c r="H2638" s="1">
        <v>175</v>
      </c>
    </row>
    <row r="2639" spans="1:8">
      <c r="A2639" s="1" t="s">
        <v>280</v>
      </c>
      <c r="B2639" s="1" t="s">
        <v>207</v>
      </c>
      <c r="C2639" s="1" t="s">
        <v>210</v>
      </c>
      <c r="D2639" s="1" t="s">
        <v>5</v>
      </c>
      <c r="E2639" s="1">
        <v>2020</v>
      </c>
      <c r="F2639" s="1">
        <v>400</v>
      </c>
      <c r="G2639" s="1">
        <v>240</v>
      </c>
      <c r="H2639" s="1">
        <v>233</v>
      </c>
    </row>
    <row r="2640" spans="1:8">
      <c r="A2640" s="1" t="s">
        <v>280</v>
      </c>
      <c r="B2640" s="1" t="s">
        <v>207</v>
      </c>
      <c r="C2640" s="1" t="s">
        <v>210</v>
      </c>
      <c r="D2640" s="1" t="s">
        <v>4</v>
      </c>
      <c r="E2640" s="1">
        <v>2020</v>
      </c>
      <c r="F2640" s="1">
        <v>300</v>
      </c>
      <c r="G2640" s="1">
        <v>180</v>
      </c>
      <c r="H2640" s="1">
        <v>175</v>
      </c>
    </row>
    <row r="2641" spans="1:8">
      <c r="A2641" s="1" t="s">
        <v>280</v>
      </c>
      <c r="B2641" s="1" t="s">
        <v>206</v>
      </c>
      <c r="C2641" s="1" t="s">
        <v>210</v>
      </c>
      <c r="D2641" s="1" t="s">
        <v>18</v>
      </c>
      <c r="E2641" s="1">
        <v>2020</v>
      </c>
      <c r="F2641" s="1">
        <v>500</v>
      </c>
      <c r="G2641" s="1">
        <v>350</v>
      </c>
      <c r="H2641" s="1">
        <v>301</v>
      </c>
    </row>
    <row r="2642" spans="1:8">
      <c r="A2642" s="1" t="s">
        <v>280</v>
      </c>
      <c r="B2642" s="1" t="s">
        <v>206</v>
      </c>
      <c r="C2642" s="1" t="s">
        <v>210</v>
      </c>
      <c r="D2642" s="1" t="s">
        <v>16</v>
      </c>
      <c r="E2642" s="1">
        <v>2020</v>
      </c>
      <c r="F2642" s="1">
        <v>400</v>
      </c>
      <c r="G2642" s="1">
        <v>280</v>
      </c>
      <c r="H2642" s="1">
        <v>241</v>
      </c>
    </row>
    <row r="2643" spans="1:8">
      <c r="A2643" s="1" t="s">
        <v>280</v>
      </c>
      <c r="B2643" s="1" t="s">
        <v>206</v>
      </c>
      <c r="C2643" s="1" t="s">
        <v>210</v>
      </c>
      <c r="D2643" s="1" t="s">
        <v>14</v>
      </c>
      <c r="E2643" s="1">
        <v>2020</v>
      </c>
      <c r="F2643" s="1">
        <v>400</v>
      </c>
      <c r="G2643" s="1">
        <v>280</v>
      </c>
      <c r="H2643" s="1">
        <v>241</v>
      </c>
    </row>
    <row r="2644" spans="1:8">
      <c r="A2644" s="1" t="s">
        <v>280</v>
      </c>
      <c r="B2644" s="1" t="s">
        <v>206</v>
      </c>
      <c r="C2644" s="1" t="s">
        <v>210</v>
      </c>
      <c r="D2644" s="1" t="s">
        <v>13</v>
      </c>
      <c r="E2644" s="1">
        <v>2020</v>
      </c>
      <c r="F2644" s="1">
        <v>400</v>
      </c>
      <c r="G2644" s="1">
        <v>280</v>
      </c>
      <c r="H2644" s="1">
        <v>241</v>
      </c>
    </row>
    <row r="2645" spans="1:8">
      <c r="A2645" s="1" t="s">
        <v>280</v>
      </c>
      <c r="B2645" s="1" t="s">
        <v>206</v>
      </c>
      <c r="C2645" s="1" t="s">
        <v>210</v>
      </c>
      <c r="D2645" s="1" t="s">
        <v>11</v>
      </c>
      <c r="E2645" s="1">
        <v>2020</v>
      </c>
      <c r="F2645" s="1">
        <v>400</v>
      </c>
      <c r="G2645" s="1">
        <v>280</v>
      </c>
      <c r="H2645" s="1">
        <v>241</v>
      </c>
    </row>
    <row r="2646" spans="1:8">
      <c r="A2646" s="1" t="s">
        <v>280</v>
      </c>
      <c r="B2646" s="1" t="s">
        <v>206</v>
      </c>
      <c r="C2646" s="1" t="s">
        <v>210</v>
      </c>
      <c r="D2646" s="1" t="s">
        <v>10</v>
      </c>
      <c r="E2646" s="1">
        <v>2020</v>
      </c>
      <c r="F2646" s="1">
        <v>400</v>
      </c>
      <c r="G2646" s="1">
        <v>280</v>
      </c>
      <c r="H2646" s="1">
        <v>241</v>
      </c>
    </row>
    <row r="2647" spans="1:8">
      <c r="A2647" s="1" t="s">
        <v>280</v>
      </c>
      <c r="B2647" s="1" t="s">
        <v>206</v>
      </c>
      <c r="C2647" s="1" t="s">
        <v>210</v>
      </c>
      <c r="D2647" s="1" t="s">
        <v>9</v>
      </c>
      <c r="E2647" s="1">
        <v>2020</v>
      </c>
      <c r="F2647" s="1">
        <v>400</v>
      </c>
      <c r="G2647" s="1">
        <v>280</v>
      </c>
      <c r="H2647" s="1">
        <v>241</v>
      </c>
    </row>
    <row r="2648" spans="1:8">
      <c r="A2648" s="1" t="s">
        <v>280</v>
      </c>
      <c r="B2648" s="1" t="s">
        <v>206</v>
      </c>
      <c r="C2648" s="1" t="s">
        <v>210</v>
      </c>
      <c r="D2648" s="1" t="s">
        <v>8</v>
      </c>
      <c r="E2648" s="1">
        <v>2020</v>
      </c>
      <c r="F2648" s="1">
        <v>400</v>
      </c>
      <c r="G2648" s="1">
        <v>280</v>
      </c>
      <c r="H2648" s="1">
        <v>241</v>
      </c>
    </row>
    <row r="2649" spans="1:8">
      <c r="A2649" s="1" t="s">
        <v>280</v>
      </c>
      <c r="B2649" s="1" t="s">
        <v>206</v>
      </c>
      <c r="C2649" s="1" t="s">
        <v>210</v>
      </c>
      <c r="D2649" s="1" t="s">
        <v>7</v>
      </c>
      <c r="E2649" s="1">
        <v>2020</v>
      </c>
      <c r="F2649" s="1">
        <v>400</v>
      </c>
      <c r="G2649" s="1">
        <v>280</v>
      </c>
      <c r="H2649" s="1">
        <v>241</v>
      </c>
    </row>
    <row r="2650" spans="1:8">
      <c r="A2650" s="1" t="s">
        <v>280</v>
      </c>
      <c r="B2650" s="1" t="s">
        <v>206</v>
      </c>
      <c r="C2650" s="1" t="s">
        <v>210</v>
      </c>
      <c r="D2650" s="1" t="s">
        <v>6</v>
      </c>
      <c r="E2650" s="1">
        <v>2020</v>
      </c>
      <c r="F2650" s="1">
        <v>400</v>
      </c>
      <c r="G2650" s="1">
        <v>280</v>
      </c>
      <c r="H2650" s="1">
        <v>241</v>
      </c>
    </row>
    <row r="2651" spans="1:8">
      <c r="A2651" s="1" t="s">
        <v>280</v>
      </c>
      <c r="B2651" s="1" t="s">
        <v>206</v>
      </c>
      <c r="C2651" s="1" t="s">
        <v>210</v>
      </c>
      <c r="D2651" s="1" t="s">
        <v>5</v>
      </c>
      <c r="E2651" s="1">
        <v>2020</v>
      </c>
      <c r="F2651" s="1">
        <v>500</v>
      </c>
      <c r="G2651" s="1">
        <v>350</v>
      </c>
      <c r="H2651" s="1">
        <v>301</v>
      </c>
    </row>
    <row r="2652" spans="1:8">
      <c r="A2652" s="1" t="s">
        <v>280</v>
      </c>
      <c r="B2652" s="1" t="s">
        <v>206</v>
      </c>
      <c r="C2652" s="1" t="s">
        <v>210</v>
      </c>
      <c r="D2652" s="1" t="s">
        <v>4</v>
      </c>
      <c r="E2652" s="1">
        <v>2020</v>
      </c>
      <c r="F2652" s="1">
        <v>400</v>
      </c>
      <c r="G2652" s="1">
        <v>280</v>
      </c>
      <c r="H2652" s="1">
        <v>241</v>
      </c>
    </row>
    <row r="2653" spans="1:8">
      <c r="A2653" s="1" t="s">
        <v>280</v>
      </c>
      <c r="B2653" s="1" t="s">
        <v>205</v>
      </c>
      <c r="C2653" s="1" t="s">
        <v>210</v>
      </c>
      <c r="D2653" s="1" t="s">
        <v>18</v>
      </c>
      <c r="E2653" s="1">
        <v>2020</v>
      </c>
      <c r="F2653" s="1">
        <v>100</v>
      </c>
      <c r="G2653" s="1">
        <v>900</v>
      </c>
      <c r="H2653" s="1">
        <v>323</v>
      </c>
    </row>
    <row r="2654" spans="1:8">
      <c r="A2654" s="1" t="s">
        <v>280</v>
      </c>
      <c r="B2654" s="1" t="s">
        <v>205</v>
      </c>
      <c r="C2654" s="1" t="s">
        <v>210</v>
      </c>
      <c r="D2654" s="1" t="s">
        <v>16</v>
      </c>
      <c r="E2654" s="1">
        <v>2020</v>
      </c>
      <c r="F2654" s="1">
        <v>200</v>
      </c>
      <c r="G2654" s="1">
        <v>1800</v>
      </c>
      <c r="H2654" s="1">
        <v>646</v>
      </c>
    </row>
    <row r="2655" spans="1:8">
      <c r="A2655" s="1" t="s">
        <v>280</v>
      </c>
      <c r="B2655" s="1" t="s">
        <v>205</v>
      </c>
      <c r="C2655" s="1" t="s">
        <v>210</v>
      </c>
      <c r="D2655" s="1" t="s">
        <v>14</v>
      </c>
      <c r="E2655" s="1">
        <v>2020</v>
      </c>
      <c r="F2655" s="1">
        <v>200</v>
      </c>
      <c r="G2655" s="1">
        <v>1800</v>
      </c>
      <c r="H2655" s="1">
        <v>646</v>
      </c>
    </row>
    <row r="2656" spans="1:8">
      <c r="A2656" s="1" t="s">
        <v>280</v>
      </c>
      <c r="B2656" s="1" t="s">
        <v>205</v>
      </c>
      <c r="C2656" s="1" t="s">
        <v>210</v>
      </c>
      <c r="D2656" s="1" t="s">
        <v>13</v>
      </c>
      <c r="E2656" s="1">
        <v>2020</v>
      </c>
      <c r="F2656" s="1">
        <v>200</v>
      </c>
      <c r="G2656" s="1">
        <v>1600</v>
      </c>
      <c r="H2656" s="1">
        <v>646</v>
      </c>
    </row>
    <row r="2657" spans="1:8">
      <c r="A2657" s="1" t="s">
        <v>280</v>
      </c>
      <c r="B2657" s="1" t="s">
        <v>205</v>
      </c>
      <c r="C2657" s="1" t="s">
        <v>210</v>
      </c>
      <c r="D2657" s="1" t="s">
        <v>11</v>
      </c>
      <c r="E2657" s="1">
        <v>2020</v>
      </c>
      <c r="F2657" s="1">
        <v>200</v>
      </c>
      <c r="G2657" s="1">
        <v>1600</v>
      </c>
      <c r="H2657" s="1">
        <v>646</v>
      </c>
    </row>
    <row r="2658" spans="1:8">
      <c r="A2658" s="1" t="s">
        <v>280</v>
      </c>
      <c r="B2658" s="1" t="s">
        <v>205</v>
      </c>
      <c r="C2658" s="1" t="s">
        <v>210</v>
      </c>
      <c r="D2658" s="1" t="s">
        <v>10</v>
      </c>
      <c r="E2658" s="1">
        <v>2020</v>
      </c>
      <c r="F2658" s="1">
        <v>200</v>
      </c>
      <c r="G2658" s="1">
        <v>1600</v>
      </c>
      <c r="H2658" s="1">
        <v>646</v>
      </c>
    </row>
    <row r="2659" spans="1:8">
      <c r="A2659" s="1" t="s">
        <v>280</v>
      </c>
      <c r="B2659" s="1" t="s">
        <v>205</v>
      </c>
      <c r="C2659" s="1" t="s">
        <v>210</v>
      </c>
      <c r="D2659" s="1" t="s">
        <v>9</v>
      </c>
      <c r="E2659" s="1">
        <v>2020</v>
      </c>
      <c r="F2659" s="1">
        <v>200</v>
      </c>
      <c r="G2659" s="1">
        <v>1600</v>
      </c>
      <c r="H2659" s="1">
        <v>646</v>
      </c>
    </row>
    <row r="2660" spans="1:8">
      <c r="A2660" s="1" t="s">
        <v>280</v>
      </c>
      <c r="B2660" s="1" t="s">
        <v>205</v>
      </c>
      <c r="C2660" s="1" t="s">
        <v>210</v>
      </c>
      <c r="D2660" s="1" t="s">
        <v>8</v>
      </c>
      <c r="E2660" s="1">
        <v>2020</v>
      </c>
      <c r="F2660" s="1">
        <v>200</v>
      </c>
      <c r="G2660" s="1">
        <v>1600</v>
      </c>
      <c r="H2660" s="1">
        <v>646</v>
      </c>
    </row>
    <row r="2661" spans="1:8">
      <c r="A2661" s="1" t="s">
        <v>280</v>
      </c>
      <c r="B2661" s="1" t="s">
        <v>205</v>
      </c>
      <c r="C2661" s="1" t="s">
        <v>210</v>
      </c>
      <c r="D2661" s="1" t="s">
        <v>7</v>
      </c>
      <c r="E2661" s="1">
        <v>2020</v>
      </c>
      <c r="F2661" s="1">
        <v>200</v>
      </c>
      <c r="G2661" s="1">
        <v>1600</v>
      </c>
      <c r="H2661" s="1">
        <v>646</v>
      </c>
    </row>
    <row r="2662" spans="1:8">
      <c r="A2662" s="1" t="s">
        <v>280</v>
      </c>
      <c r="B2662" s="1" t="s">
        <v>205</v>
      </c>
      <c r="C2662" s="1" t="s">
        <v>210</v>
      </c>
      <c r="D2662" s="1" t="s">
        <v>6</v>
      </c>
      <c r="E2662" s="1">
        <v>2020</v>
      </c>
      <c r="F2662" s="1">
        <v>200</v>
      </c>
      <c r="G2662" s="1">
        <v>1600</v>
      </c>
      <c r="H2662" s="1">
        <v>646</v>
      </c>
    </row>
    <row r="2663" spans="1:8">
      <c r="A2663" s="1" t="s">
        <v>280</v>
      </c>
      <c r="B2663" s="1" t="s">
        <v>205</v>
      </c>
      <c r="C2663" s="1" t="s">
        <v>210</v>
      </c>
      <c r="D2663" s="1" t="s">
        <v>5</v>
      </c>
      <c r="E2663" s="1">
        <v>2020</v>
      </c>
      <c r="F2663" s="1">
        <v>200</v>
      </c>
      <c r="G2663" s="1">
        <v>1600</v>
      </c>
      <c r="H2663" s="1">
        <v>646</v>
      </c>
    </row>
    <row r="2664" spans="1:8">
      <c r="A2664" s="1" t="s">
        <v>280</v>
      </c>
      <c r="B2664" s="1" t="s">
        <v>205</v>
      </c>
      <c r="C2664" s="1" t="s">
        <v>210</v>
      </c>
      <c r="D2664" s="1" t="s">
        <v>4</v>
      </c>
      <c r="E2664" s="1">
        <v>2020</v>
      </c>
      <c r="F2664" s="1">
        <v>200</v>
      </c>
      <c r="G2664" s="1">
        <v>1600</v>
      </c>
      <c r="H2664" s="1">
        <v>646</v>
      </c>
    </row>
    <row r="2665" spans="1:8">
      <c r="A2665" s="1" t="s">
        <v>280</v>
      </c>
      <c r="B2665" s="1" t="s">
        <v>204</v>
      </c>
      <c r="C2665" s="1" t="s">
        <v>210</v>
      </c>
      <c r="D2665" s="1" t="s">
        <v>16</v>
      </c>
      <c r="E2665" s="1">
        <v>2020</v>
      </c>
      <c r="F2665" s="1">
        <v>200</v>
      </c>
      <c r="G2665" s="1">
        <v>598</v>
      </c>
      <c r="H2665" s="1">
        <v>308</v>
      </c>
    </row>
    <row r="2666" spans="1:8">
      <c r="A2666" s="1" t="s">
        <v>280</v>
      </c>
      <c r="B2666" s="1" t="s">
        <v>204</v>
      </c>
      <c r="C2666" s="1" t="s">
        <v>210</v>
      </c>
      <c r="D2666" s="1" t="s">
        <v>14</v>
      </c>
      <c r="E2666" s="1">
        <v>2020</v>
      </c>
      <c r="F2666" s="1">
        <v>200</v>
      </c>
      <c r="G2666" s="1">
        <v>598</v>
      </c>
      <c r="H2666" s="1">
        <v>308</v>
      </c>
    </row>
    <row r="2667" spans="1:8">
      <c r="A2667" s="1" t="s">
        <v>280</v>
      </c>
      <c r="B2667" s="1" t="s">
        <v>204</v>
      </c>
      <c r="C2667" s="1" t="s">
        <v>210</v>
      </c>
      <c r="D2667" s="1" t="s">
        <v>13</v>
      </c>
      <c r="E2667" s="1">
        <v>2020</v>
      </c>
      <c r="F2667" s="1">
        <v>300</v>
      </c>
      <c r="G2667" s="1">
        <v>897</v>
      </c>
      <c r="H2667" s="1">
        <v>463</v>
      </c>
    </row>
    <row r="2668" spans="1:8">
      <c r="A2668" s="1" t="s">
        <v>280</v>
      </c>
      <c r="B2668" s="1" t="s">
        <v>204</v>
      </c>
      <c r="C2668" s="1" t="s">
        <v>210</v>
      </c>
      <c r="D2668" s="1" t="s">
        <v>11</v>
      </c>
      <c r="E2668" s="1">
        <v>2020</v>
      </c>
      <c r="F2668" s="1">
        <v>200</v>
      </c>
      <c r="G2668" s="1">
        <v>598</v>
      </c>
      <c r="H2668" s="1">
        <v>308</v>
      </c>
    </row>
    <row r="2669" spans="1:8">
      <c r="A2669" s="1" t="s">
        <v>280</v>
      </c>
      <c r="B2669" s="1" t="s">
        <v>204</v>
      </c>
      <c r="C2669" s="1" t="s">
        <v>210</v>
      </c>
      <c r="D2669" s="1" t="s">
        <v>10</v>
      </c>
      <c r="E2669" s="1">
        <v>2020</v>
      </c>
      <c r="F2669" s="1">
        <v>200</v>
      </c>
      <c r="G2669" s="1">
        <v>598</v>
      </c>
      <c r="H2669" s="1">
        <v>308</v>
      </c>
    </row>
    <row r="2670" spans="1:8">
      <c r="A2670" s="1" t="s">
        <v>280</v>
      </c>
      <c r="B2670" s="1" t="s">
        <v>204</v>
      </c>
      <c r="C2670" s="1" t="s">
        <v>210</v>
      </c>
      <c r="D2670" s="1" t="s">
        <v>9</v>
      </c>
      <c r="E2670" s="1">
        <v>2020</v>
      </c>
      <c r="F2670" s="1">
        <v>300</v>
      </c>
      <c r="G2670" s="1">
        <v>825</v>
      </c>
      <c r="H2670" s="1">
        <v>463</v>
      </c>
    </row>
    <row r="2671" spans="1:8">
      <c r="A2671" s="1" t="s">
        <v>280</v>
      </c>
      <c r="B2671" s="1" t="s">
        <v>204</v>
      </c>
      <c r="C2671" s="1" t="s">
        <v>210</v>
      </c>
      <c r="D2671" s="1" t="s">
        <v>8</v>
      </c>
      <c r="E2671" s="1">
        <v>2020</v>
      </c>
      <c r="F2671" s="1">
        <v>300</v>
      </c>
      <c r="G2671" s="1">
        <v>825</v>
      </c>
      <c r="H2671" s="1">
        <v>463</v>
      </c>
    </row>
    <row r="2672" spans="1:8">
      <c r="A2672" s="1" t="s">
        <v>280</v>
      </c>
      <c r="B2672" s="1" t="s">
        <v>204</v>
      </c>
      <c r="C2672" s="1" t="s">
        <v>210</v>
      </c>
      <c r="D2672" s="1" t="s">
        <v>7</v>
      </c>
      <c r="E2672" s="1">
        <v>2020</v>
      </c>
      <c r="F2672" s="1">
        <v>300</v>
      </c>
      <c r="G2672" s="1">
        <v>825</v>
      </c>
      <c r="H2672" s="1">
        <v>463</v>
      </c>
    </row>
    <row r="2673" spans="1:8">
      <c r="A2673" s="1" t="s">
        <v>280</v>
      </c>
      <c r="B2673" s="1" t="s">
        <v>204</v>
      </c>
      <c r="C2673" s="1" t="s">
        <v>210</v>
      </c>
      <c r="D2673" s="1" t="s">
        <v>6</v>
      </c>
      <c r="E2673" s="1">
        <v>2020</v>
      </c>
      <c r="F2673" s="1">
        <v>300</v>
      </c>
      <c r="G2673" s="1">
        <v>825</v>
      </c>
      <c r="H2673" s="1">
        <v>463</v>
      </c>
    </row>
    <row r="2674" spans="1:8">
      <c r="A2674" s="1" t="s">
        <v>280</v>
      </c>
      <c r="B2674" s="1" t="s">
        <v>204</v>
      </c>
      <c r="C2674" s="1" t="s">
        <v>210</v>
      </c>
      <c r="D2674" s="1" t="s">
        <v>5</v>
      </c>
      <c r="E2674" s="1">
        <v>2020</v>
      </c>
      <c r="F2674" s="1">
        <v>300</v>
      </c>
      <c r="G2674" s="1">
        <v>825</v>
      </c>
      <c r="H2674" s="1">
        <v>463</v>
      </c>
    </row>
    <row r="2675" spans="1:8">
      <c r="A2675" s="1" t="s">
        <v>280</v>
      </c>
      <c r="B2675" s="1" t="s">
        <v>204</v>
      </c>
      <c r="C2675" s="1" t="s">
        <v>210</v>
      </c>
      <c r="D2675" s="1" t="s">
        <v>4</v>
      </c>
      <c r="E2675" s="1">
        <v>2020</v>
      </c>
      <c r="F2675" s="1">
        <v>200</v>
      </c>
      <c r="G2675" s="1">
        <v>550</v>
      </c>
      <c r="H2675" s="1">
        <v>308</v>
      </c>
    </row>
    <row r="2676" spans="1:8">
      <c r="A2676" s="1" t="s">
        <v>280</v>
      </c>
      <c r="B2676" s="1" t="s">
        <v>203</v>
      </c>
      <c r="C2676" s="1" t="s">
        <v>210</v>
      </c>
      <c r="D2676" s="1" t="s">
        <v>11</v>
      </c>
      <c r="E2676" s="1">
        <v>2020</v>
      </c>
      <c r="F2676" s="1">
        <v>300</v>
      </c>
      <c r="G2676" s="1">
        <v>840</v>
      </c>
      <c r="H2676" s="1">
        <v>364</v>
      </c>
    </row>
    <row r="2677" spans="1:8">
      <c r="A2677" s="1" t="s">
        <v>280</v>
      </c>
      <c r="B2677" s="1" t="s">
        <v>203</v>
      </c>
      <c r="C2677" s="1" t="s">
        <v>210</v>
      </c>
      <c r="D2677" s="1" t="s">
        <v>10</v>
      </c>
      <c r="E2677" s="1">
        <v>2020</v>
      </c>
      <c r="F2677" s="1">
        <v>400</v>
      </c>
      <c r="G2677" s="1">
        <v>1120</v>
      </c>
      <c r="H2677" s="1">
        <v>485</v>
      </c>
    </row>
    <row r="2678" spans="1:8">
      <c r="A2678" s="1" t="s">
        <v>280</v>
      </c>
      <c r="B2678" s="1" t="s">
        <v>203</v>
      </c>
      <c r="C2678" s="1" t="s">
        <v>210</v>
      </c>
      <c r="D2678" s="1" t="s">
        <v>9</v>
      </c>
      <c r="E2678" s="1">
        <v>2020</v>
      </c>
      <c r="F2678" s="1">
        <v>400</v>
      </c>
      <c r="G2678" s="1">
        <v>1120</v>
      </c>
      <c r="H2678" s="1">
        <v>485</v>
      </c>
    </row>
    <row r="2679" spans="1:8">
      <c r="A2679" s="1" t="s">
        <v>280</v>
      </c>
      <c r="B2679" s="1" t="s">
        <v>203</v>
      </c>
      <c r="C2679" s="1" t="s">
        <v>210</v>
      </c>
      <c r="D2679" s="1" t="s">
        <v>8</v>
      </c>
      <c r="E2679" s="1">
        <v>2020</v>
      </c>
      <c r="F2679" s="1">
        <v>400</v>
      </c>
      <c r="G2679" s="1">
        <v>1120</v>
      </c>
      <c r="H2679" s="1">
        <v>485</v>
      </c>
    </row>
    <row r="2680" spans="1:8">
      <c r="A2680" s="1" t="s">
        <v>280</v>
      </c>
      <c r="B2680" s="1" t="s">
        <v>203</v>
      </c>
      <c r="C2680" s="1" t="s">
        <v>210</v>
      </c>
      <c r="D2680" s="1" t="s">
        <v>7</v>
      </c>
      <c r="E2680" s="1">
        <v>2020</v>
      </c>
      <c r="F2680" s="1">
        <v>400</v>
      </c>
      <c r="G2680" s="1">
        <v>1120</v>
      </c>
      <c r="H2680" s="1">
        <v>485</v>
      </c>
    </row>
    <row r="2681" spans="1:8">
      <c r="A2681" s="1" t="s">
        <v>280</v>
      </c>
      <c r="B2681" s="1" t="s">
        <v>203</v>
      </c>
      <c r="C2681" s="1" t="s">
        <v>210</v>
      </c>
      <c r="D2681" s="1" t="s">
        <v>6</v>
      </c>
      <c r="E2681" s="1">
        <v>2020</v>
      </c>
      <c r="F2681" s="1">
        <v>400</v>
      </c>
      <c r="G2681" s="1">
        <v>1120</v>
      </c>
      <c r="H2681" s="1">
        <v>485</v>
      </c>
    </row>
    <row r="2682" spans="1:8">
      <c r="A2682" s="1" t="s">
        <v>280</v>
      </c>
      <c r="B2682" s="1" t="s">
        <v>203</v>
      </c>
      <c r="C2682" s="1" t="s">
        <v>210</v>
      </c>
      <c r="D2682" s="1" t="s">
        <v>5</v>
      </c>
      <c r="E2682" s="1">
        <v>2020</v>
      </c>
      <c r="F2682" s="1">
        <v>400</v>
      </c>
      <c r="G2682" s="1">
        <v>1120</v>
      </c>
      <c r="H2682" s="1">
        <v>485</v>
      </c>
    </row>
    <row r="2683" spans="1:8">
      <c r="A2683" s="1" t="s">
        <v>280</v>
      </c>
      <c r="B2683" s="1" t="s">
        <v>203</v>
      </c>
      <c r="C2683" s="1" t="s">
        <v>210</v>
      </c>
      <c r="D2683" s="1" t="s">
        <v>4</v>
      </c>
      <c r="E2683" s="1">
        <v>2020</v>
      </c>
      <c r="F2683" s="1">
        <v>400</v>
      </c>
      <c r="G2683" s="1">
        <v>1120</v>
      </c>
      <c r="H2683" s="1">
        <v>485</v>
      </c>
    </row>
    <row r="2684" spans="1:8">
      <c r="A2684" s="1" t="s">
        <v>280</v>
      </c>
      <c r="B2684" s="1" t="s">
        <v>207</v>
      </c>
      <c r="C2684" s="1" t="s">
        <v>209</v>
      </c>
      <c r="D2684" s="1" t="s">
        <v>18</v>
      </c>
      <c r="E2684" s="1">
        <v>2020</v>
      </c>
      <c r="F2684" s="1">
        <v>400</v>
      </c>
      <c r="G2684" s="1">
        <v>240</v>
      </c>
      <c r="H2684" s="1">
        <v>233</v>
      </c>
    </row>
    <row r="2685" spans="1:8">
      <c r="A2685" s="1" t="s">
        <v>280</v>
      </c>
      <c r="B2685" s="1" t="s">
        <v>207</v>
      </c>
      <c r="C2685" s="1" t="s">
        <v>209</v>
      </c>
      <c r="D2685" s="1" t="s">
        <v>16</v>
      </c>
      <c r="E2685" s="1">
        <v>2020</v>
      </c>
      <c r="F2685" s="1">
        <v>500</v>
      </c>
      <c r="G2685" s="1">
        <v>300</v>
      </c>
      <c r="H2685" s="1">
        <v>291</v>
      </c>
    </row>
    <row r="2686" spans="1:8">
      <c r="A2686" s="1" t="s">
        <v>280</v>
      </c>
      <c r="B2686" s="1" t="s">
        <v>207</v>
      </c>
      <c r="C2686" s="1" t="s">
        <v>209</v>
      </c>
      <c r="D2686" s="1" t="s">
        <v>14</v>
      </c>
      <c r="E2686" s="1">
        <v>2020</v>
      </c>
      <c r="F2686" s="1">
        <v>400</v>
      </c>
      <c r="G2686" s="1">
        <v>240</v>
      </c>
      <c r="H2686" s="1">
        <v>233</v>
      </c>
    </row>
    <row r="2687" spans="1:8">
      <c r="A2687" s="1" t="s">
        <v>280</v>
      </c>
      <c r="B2687" s="1" t="s">
        <v>207</v>
      </c>
      <c r="C2687" s="1" t="s">
        <v>209</v>
      </c>
      <c r="D2687" s="1" t="s">
        <v>13</v>
      </c>
      <c r="E2687" s="1">
        <v>2020</v>
      </c>
      <c r="F2687" s="1">
        <v>400</v>
      </c>
      <c r="G2687" s="1">
        <v>240</v>
      </c>
      <c r="H2687" s="1">
        <v>233</v>
      </c>
    </row>
    <row r="2688" spans="1:8">
      <c r="A2688" s="1" t="s">
        <v>280</v>
      </c>
      <c r="B2688" s="1" t="s">
        <v>207</v>
      </c>
      <c r="C2688" s="1" t="s">
        <v>209</v>
      </c>
      <c r="D2688" s="1" t="s">
        <v>11</v>
      </c>
      <c r="E2688" s="1">
        <v>2020</v>
      </c>
      <c r="F2688" s="1">
        <v>300</v>
      </c>
      <c r="G2688" s="1">
        <v>180</v>
      </c>
      <c r="H2688" s="1">
        <v>175</v>
      </c>
    </row>
    <row r="2689" spans="1:8">
      <c r="A2689" s="1" t="s">
        <v>280</v>
      </c>
      <c r="B2689" s="1" t="s">
        <v>207</v>
      </c>
      <c r="C2689" s="1" t="s">
        <v>209</v>
      </c>
      <c r="D2689" s="1" t="s">
        <v>10</v>
      </c>
      <c r="E2689" s="1">
        <v>2020</v>
      </c>
      <c r="F2689" s="1">
        <v>300</v>
      </c>
      <c r="G2689" s="1">
        <v>180</v>
      </c>
      <c r="H2689" s="1">
        <v>175</v>
      </c>
    </row>
    <row r="2690" spans="1:8">
      <c r="A2690" s="1" t="s">
        <v>280</v>
      </c>
      <c r="B2690" s="1" t="s">
        <v>207</v>
      </c>
      <c r="C2690" s="1" t="s">
        <v>209</v>
      </c>
      <c r="D2690" s="1" t="s">
        <v>9</v>
      </c>
      <c r="E2690" s="1">
        <v>2020</v>
      </c>
      <c r="F2690" s="1">
        <v>300</v>
      </c>
      <c r="G2690" s="1">
        <v>180</v>
      </c>
      <c r="H2690" s="1">
        <v>175</v>
      </c>
    </row>
    <row r="2691" spans="1:8">
      <c r="A2691" s="1" t="s">
        <v>280</v>
      </c>
      <c r="B2691" s="1" t="s">
        <v>207</v>
      </c>
      <c r="C2691" s="1" t="s">
        <v>209</v>
      </c>
      <c r="D2691" s="1" t="s">
        <v>8</v>
      </c>
      <c r="E2691" s="1">
        <v>2020</v>
      </c>
      <c r="F2691" s="1">
        <v>300</v>
      </c>
      <c r="G2691" s="1">
        <v>180</v>
      </c>
      <c r="H2691" s="1">
        <v>175</v>
      </c>
    </row>
    <row r="2692" spans="1:8">
      <c r="A2692" s="1" t="s">
        <v>280</v>
      </c>
      <c r="B2692" s="1" t="s">
        <v>207</v>
      </c>
      <c r="C2692" s="1" t="s">
        <v>209</v>
      </c>
      <c r="D2692" s="1" t="s">
        <v>7</v>
      </c>
      <c r="E2692" s="1">
        <v>2020</v>
      </c>
      <c r="F2692" s="1">
        <v>400</v>
      </c>
      <c r="G2692" s="1">
        <v>240</v>
      </c>
      <c r="H2692" s="1">
        <v>233</v>
      </c>
    </row>
    <row r="2693" spans="1:8">
      <c r="A2693" s="1" t="s">
        <v>280</v>
      </c>
      <c r="B2693" s="1" t="s">
        <v>207</v>
      </c>
      <c r="C2693" s="1" t="s">
        <v>209</v>
      </c>
      <c r="D2693" s="1" t="s">
        <v>6</v>
      </c>
      <c r="E2693" s="1">
        <v>2020</v>
      </c>
      <c r="F2693" s="1">
        <v>300</v>
      </c>
      <c r="G2693" s="1">
        <v>180</v>
      </c>
      <c r="H2693" s="1">
        <v>175</v>
      </c>
    </row>
    <row r="2694" spans="1:8">
      <c r="A2694" s="1" t="s">
        <v>280</v>
      </c>
      <c r="B2694" s="1" t="s">
        <v>207</v>
      </c>
      <c r="C2694" s="1" t="s">
        <v>209</v>
      </c>
      <c r="D2694" s="1" t="s">
        <v>5</v>
      </c>
      <c r="E2694" s="1">
        <v>2020</v>
      </c>
      <c r="F2694" s="1">
        <v>300</v>
      </c>
      <c r="G2694" s="1">
        <v>180</v>
      </c>
      <c r="H2694" s="1">
        <v>175</v>
      </c>
    </row>
    <row r="2695" spans="1:8">
      <c r="A2695" s="1" t="s">
        <v>280</v>
      </c>
      <c r="B2695" s="1" t="s">
        <v>207</v>
      </c>
      <c r="C2695" s="1" t="s">
        <v>209</v>
      </c>
      <c r="D2695" s="1" t="s">
        <v>4</v>
      </c>
      <c r="E2695" s="1">
        <v>2020</v>
      </c>
      <c r="F2695" s="1">
        <v>300</v>
      </c>
      <c r="G2695" s="1">
        <v>180</v>
      </c>
      <c r="H2695" s="1">
        <v>175</v>
      </c>
    </row>
    <row r="2696" spans="1:8">
      <c r="A2696" s="1" t="s">
        <v>280</v>
      </c>
      <c r="B2696" s="1" t="s">
        <v>206</v>
      </c>
      <c r="C2696" s="1" t="s">
        <v>209</v>
      </c>
      <c r="D2696" s="1" t="s">
        <v>18</v>
      </c>
      <c r="E2696" s="1">
        <v>2020</v>
      </c>
      <c r="F2696" s="1">
        <v>300</v>
      </c>
      <c r="G2696" s="1">
        <v>210</v>
      </c>
      <c r="H2696" s="1">
        <v>181</v>
      </c>
    </row>
    <row r="2697" spans="1:8">
      <c r="A2697" s="1" t="s">
        <v>280</v>
      </c>
      <c r="B2697" s="1" t="s">
        <v>206</v>
      </c>
      <c r="C2697" s="1" t="s">
        <v>209</v>
      </c>
      <c r="D2697" s="1" t="s">
        <v>16</v>
      </c>
      <c r="E2697" s="1">
        <v>2020</v>
      </c>
      <c r="F2697" s="1">
        <v>300</v>
      </c>
      <c r="G2697" s="1">
        <v>210</v>
      </c>
      <c r="H2697" s="1">
        <v>181</v>
      </c>
    </row>
    <row r="2698" spans="1:8">
      <c r="A2698" s="1" t="s">
        <v>280</v>
      </c>
      <c r="B2698" s="1" t="s">
        <v>206</v>
      </c>
      <c r="C2698" s="1" t="s">
        <v>209</v>
      </c>
      <c r="D2698" s="1" t="s">
        <v>14</v>
      </c>
      <c r="E2698" s="1">
        <v>2020</v>
      </c>
      <c r="F2698" s="1">
        <v>300</v>
      </c>
      <c r="G2698" s="1">
        <v>210</v>
      </c>
      <c r="H2698" s="1">
        <v>181</v>
      </c>
    </row>
    <row r="2699" spans="1:8">
      <c r="A2699" s="1" t="s">
        <v>280</v>
      </c>
      <c r="B2699" s="1" t="s">
        <v>206</v>
      </c>
      <c r="C2699" s="1" t="s">
        <v>209</v>
      </c>
      <c r="D2699" s="1" t="s">
        <v>13</v>
      </c>
      <c r="E2699" s="1">
        <v>2020</v>
      </c>
      <c r="F2699" s="1">
        <v>300</v>
      </c>
      <c r="G2699" s="1">
        <v>210</v>
      </c>
      <c r="H2699" s="1">
        <v>181</v>
      </c>
    </row>
    <row r="2700" spans="1:8">
      <c r="A2700" s="1" t="s">
        <v>280</v>
      </c>
      <c r="B2700" s="1" t="s">
        <v>206</v>
      </c>
      <c r="C2700" s="1" t="s">
        <v>209</v>
      </c>
      <c r="D2700" s="1" t="s">
        <v>11</v>
      </c>
      <c r="E2700" s="1">
        <v>2020</v>
      </c>
      <c r="F2700" s="1">
        <v>300</v>
      </c>
      <c r="G2700" s="1">
        <v>210</v>
      </c>
      <c r="H2700" s="1">
        <v>181</v>
      </c>
    </row>
    <row r="2701" spans="1:8">
      <c r="A2701" s="1" t="s">
        <v>280</v>
      </c>
      <c r="B2701" s="1" t="s">
        <v>206</v>
      </c>
      <c r="C2701" s="1" t="s">
        <v>209</v>
      </c>
      <c r="D2701" s="1" t="s">
        <v>10</v>
      </c>
      <c r="E2701" s="1">
        <v>2020</v>
      </c>
      <c r="F2701" s="1">
        <v>300</v>
      </c>
      <c r="G2701" s="1">
        <v>210</v>
      </c>
      <c r="H2701" s="1">
        <v>181</v>
      </c>
    </row>
    <row r="2702" spans="1:8">
      <c r="A2702" s="1" t="s">
        <v>280</v>
      </c>
      <c r="B2702" s="1" t="s">
        <v>206</v>
      </c>
      <c r="C2702" s="1" t="s">
        <v>209</v>
      </c>
      <c r="D2702" s="1" t="s">
        <v>9</v>
      </c>
      <c r="E2702" s="1">
        <v>2020</v>
      </c>
      <c r="F2702" s="1">
        <v>300</v>
      </c>
      <c r="G2702" s="1">
        <v>210</v>
      </c>
      <c r="H2702" s="1">
        <v>181</v>
      </c>
    </row>
    <row r="2703" spans="1:8">
      <c r="A2703" s="1" t="s">
        <v>280</v>
      </c>
      <c r="B2703" s="1" t="s">
        <v>206</v>
      </c>
      <c r="C2703" s="1" t="s">
        <v>209</v>
      </c>
      <c r="D2703" s="1" t="s">
        <v>8</v>
      </c>
      <c r="E2703" s="1">
        <v>2020</v>
      </c>
      <c r="F2703" s="1">
        <v>300</v>
      </c>
      <c r="G2703" s="1">
        <v>210</v>
      </c>
      <c r="H2703" s="1">
        <v>181</v>
      </c>
    </row>
    <row r="2704" spans="1:8">
      <c r="A2704" s="1" t="s">
        <v>280</v>
      </c>
      <c r="B2704" s="1" t="s">
        <v>206</v>
      </c>
      <c r="C2704" s="1" t="s">
        <v>209</v>
      </c>
      <c r="D2704" s="1" t="s">
        <v>7</v>
      </c>
      <c r="E2704" s="1">
        <v>2020</v>
      </c>
      <c r="F2704" s="1">
        <v>300</v>
      </c>
      <c r="G2704" s="1">
        <v>210</v>
      </c>
      <c r="H2704" s="1">
        <v>181</v>
      </c>
    </row>
    <row r="2705" spans="1:8">
      <c r="A2705" s="1" t="s">
        <v>280</v>
      </c>
      <c r="B2705" s="1" t="s">
        <v>206</v>
      </c>
      <c r="C2705" s="1" t="s">
        <v>209</v>
      </c>
      <c r="D2705" s="1" t="s">
        <v>6</v>
      </c>
      <c r="E2705" s="1">
        <v>2020</v>
      </c>
      <c r="F2705" s="1">
        <v>400</v>
      </c>
      <c r="G2705" s="1">
        <v>280</v>
      </c>
      <c r="H2705" s="1">
        <v>241</v>
      </c>
    </row>
    <row r="2706" spans="1:8">
      <c r="A2706" s="1" t="s">
        <v>280</v>
      </c>
      <c r="B2706" s="1" t="s">
        <v>206</v>
      </c>
      <c r="C2706" s="1" t="s">
        <v>209</v>
      </c>
      <c r="D2706" s="1" t="s">
        <v>5</v>
      </c>
      <c r="E2706" s="1">
        <v>2020</v>
      </c>
      <c r="F2706" s="1">
        <v>300</v>
      </c>
      <c r="G2706" s="1">
        <v>210</v>
      </c>
      <c r="H2706" s="1">
        <v>181</v>
      </c>
    </row>
    <row r="2707" spans="1:8">
      <c r="A2707" s="1" t="s">
        <v>280</v>
      </c>
      <c r="B2707" s="1" t="s">
        <v>206</v>
      </c>
      <c r="C2707" s="1" t="s">
        <v>209</v>
      </c>
      <c r="D2707" s="1" t="s">
        <v>4</v>
      </c>
      <c r="E2707" s="1">
        <v>2020</v>
      </c>
      <c r="F2707" s="1">
        <v>400</v>
      </c>
      <c r="G2707" s="1">
        <v>280</v>
      </c>
      <c r="H2707" s="1">
        <v>241</v>
      </c>
    </row>
    <row r="2708" spans="1:8">
      <c r="A2708" s="1" t="s">
        <v>280</v>
      </c>
      <c r="B2708" s="1" t="s">
        <v>205</v>
      </c>
      <c r="C2708" s="1" t="s">
        <v>209</v>
      </c>
      <c r="D2708" s="1" t="s">
        <v>18</v>
      </c>
      <c r="E2708" s="1">
        <v>2020</v>
      </c>
      <c r="F2708" s="1">
        <v>100</v>
      </c>
      <c r="G2708" s="1">
        <v>900</v>
      </c>
      <c r="H2708" s="1">
        <v>323</v>
      </c>
    </row>
    <row r="2709" spans="1:8">
      <c r="A2709" s="1" t="s">
        <v>280</v>
      </c>
      <c r="B2709" s="1" t="s">
        <v>205</v>
      </c>
      <c r="C2709" s="1" t="s">
        <v>209</v>
      </c>
      <c r="D2709" s="1" t="s">
        <v>16</v>
      </c>
      <c r="E2709" s="1">
        <v>2020</v>
      </c>
      <c r="F2709" s="1">
        <v>100</v>
      </c>
      <c r="G2709" s="1">
        <v>900</v>
      </c>
      <c r="H2709" s="1">
        <v>323</v>
      </c>
    </row>
    <row r="2710" spans="1:8">
      <c r="A2710" s="1" t="s">
        <v>280</v>
      </c>
      <c r="B2710" s="1" t="s">
        <v>205</v>
      </c>
      <c r="C2710" s="1" t="s">
        <v>209</v>
      </c>
      <c r="D2710" s="1" t="s">
        <v>14</v>
      </c>
      <c r="E2710" s="1">
        <v>2020</v>
      </c>
      <c r="F2710" s="1">
        <v>100</v>
      </c>
      <c r="G2710" s="1">
        <v>900</v>
      </c>
      <c r="H2710" s="1">
        <v>323</v>
      </c>
    </row>
    <row r="2711" spans="1:8">
      <c r="A2711" s="1" t="s">
        <v>280</v>
      </c>
      <c r="B2711" s="1" t="s">
        <v>205</v>
      </c>
      <c r="C2711" s="1" t="s">
        <v>209</v>
      </c>
      <c r="D2711" s="1" t="s">
        <v>13</v>
      </c>
      <c r="E2711" s="1">
        <v>2020</v>
      </c>
      <c r="F2711" s="1">
        <v>100</v>
      </c>
      <c r="G2711" s="1">
        <v>800</v>
      </c>
      <c r="H2711" s="1">
        <v>323</v>
      </c>
    </row>
    <row r="2712" spans="1:8">
      <c r="A2712" s="1" t="s">
        <v>280</v>
      </c>
      <c r="B2712" s="1" t="s">
        <v>205</v>
      </c>
      <c r="C2712" s="1" t="s">
        <v>209</v>
      </c>
      <c r="D2712" s="1" t="s">
        <v>11</v>
      </c>
      <c r="E2712" s="1">
        <v>2020</v>
      </c>
      <c r="F2712" s="1">
        <v>200</v>
      </c>
      <c r="G2712" s="1">
        <v>1600</v>
      </c>
      <c r="H2712" s="1">
        <v>646</v>
      </c>
    </row>
    <row r="2713" spans="1:8">
      <c r="A2713" s="1" t="s">
        <v>280</v>
      </c>
      <c r="B2713" s="1" t="s">
        <v>205</v>
      </c>
      <c r="C2713" s="1" t="s">
        <v>209</v>
      </c>
      <c r="D2713" s="1" t="s">
        <v>10</v>
      </c>
      <c r="E2713" s="1">
        <v>2020</v>
      </c>
      <c r="F2713" s="1">
        <v>200</v>
      </c>
      <c r="G2713" s="1">
        <v>1600</v>
      </c>
      <c r="H2713" s="1">
        <v>646</v>
      </c>
    </row>
    <row r="2714" spans="1:8">
      <c r="A2714" s="1" t="s">
        <v>280</v>
      </c>
      <c r="B2714" s="1" t="s">
        <v>205</v>
      </c>
      <c r="C2714" s="1" t="s">
        <v>209</v>
      </c>
      <c r="D2714" s="1" t="s">
        <v>9</v>
      </c>
      <c r="E2714" s="1">
        <v>2020</v>
      </c>
      <c r="F2714" s="1">
        <v>200</v>
      </c>
      <c r="G2714" s="1">
        <v>1600</v>
      </c>
      <c r="H2714" s="1">
        <v>646</v>
      </c>
    </row>
    <row r="2715" spans="1:8">
      <c r="A2715" s="1" t="s">
        <v>280</v>
      </c>
      <c r="B2715" s="1" t="s">
        <v>205</v>
      </c>
      <c r="C2715" s="1" t="s">
        <v>209</v>
      </c>
      <c r="D2715" s="1" t="s">
        <v>8</v>
      </c>
      <c r="E2715" s="1">
        <v>2020</v>
      </c>
      <c r="F2715" s="1">
        <v>200</v>
      </c>
      <c r="G2715" s="1">
        <v>1600</v>
      </c>
      <c r="H2715" s="1">
        <v>646</v>
      </c>
    </row>
    <row r="2716" spans="1:8">
      <c r="A2716" s="1" t="s">
        <v>280</v>
      </c>
      <c r="B2716" s="1" t="s">
        <v>205</v>
      </c>
      <c r="C2716" s="1" t="s">
        <v>209</v>
      </c>
      <c r="D2716" s="1" t="s">
        <v>7</v>
      </c>
      <c r="E2716" s="1">
        <v>2020</v>
      </c>
      <c r="F2716" s="1">
        <v>100</v>
      </c>
      <c r="G2716" s="1">
        <v>800</v>
      </c>
      <c r="H2716" s="1">
        <v>323</v>
      </c>
    </row>
    <row r="2717" spans="1:8">
      <c r="A2717" s="1" t="s">
        <v>280</v>
      </c>
      <c r="B2717" s="1" t="s">
        <v>205</v>
      </c>
      <c r="C2717" s="1" t="s">
        <v>209</v>
      </c>
      <c r="D2717" s="1" t="s">
        <v>6</v>
      </c>
      <c r="E2717" s="1">
        <v>2020</v>
      </c>
      <c r="F2717" s="1">
        <v>200</v>
      </c>
      <c r="G2717" s="1">
        <v>1600</v>
      </c>
      <c r="H2717" s="1">
        <v>646</v>
      </c>
    </row>
    <row r="2718" spans="1:8">
      <c r="A2718" s="1" t="s">
        <v>280</v>
      </c>
      <c r="B2718" s="1" t="s">
        <v>205</v>
      </c>
      <c r="C2718" s="1" t="s">
        <v>209</v>
      </c>
      <c r="D2718" s="1" t="s">
        <v>5</v>
      </c>
      <c r="E2718" s="1">
        <v>2020</v>
      </c>
      <c r="F2718" s="1">
        <v>100</v>
      </c>
      <c r="G2718" s="1">
        <v>800</v>
      </c>
      <c r="H2718" s="1">
        <v>323</v>
      </c>
    </row>
    <row r="2719" spans="1:8">
      <c r="A2719" s="1" t="s">
        <v>280</v>
      </c>
      <c r="B2719" s="1" t="s">
        <v>205</v>
      </c>
      <c r="C2719" s="1" t="s">
        <v>209</v>
      </c>
      <c r="D2719" s="1" t="s">
        <v>4</v>
      </c>
      <c r="E2719" s="1">
        <v>2020</v>
      </c>
      <c r="F2719" s="1">
        <v>200</v>
      </c>
      <c r="G2719" s="1">
        <v>1600</v>
      </c>
      <c r="H2719" s="1">
        <v>646</v>
      </c>
    </row>
    <row r="2720" spans="1:8">
      <c r="A2720" s="1" t="s">
        <v>280</v>
      </c>
      <c r="B2720" s="1" t="s">
        <v>204</v>
      </c>
      <c r="C2720" s="1" t="s">
        <v>209</v>
      </c>
      <c r="D2720" s="1" t="s">
        <v>16</v>
      </c>
      <c r="E2720" s="1">
        <v>2020</v>
      </c>
      <c r="F2720" s="1">
        <v>200</v>
      </c>
      <c r="G2720" s="1">
        <v>598</v>
      </c>
      <c r="H2720" s="1">
        <v>308</v>
      </c>
    </row>
    <row r="2721" spans="1:8">
      <c r="A2721" s="1" t="s">
        <v>280</v>
      </c>
      <c r="B2721" s="1" t="s">
        <v>204</v>
      </c>
      <c r="C2721" s="1" t="s">
        <v>209</v>
      </c>
      <c r="D2721" s="1" t="s">
        <v>14</v>
      </c>
      <c r="E2721" s="1">
        <v>2020</v>
      </c>
      <c r="F2721" s="1">
        <v>200</v>
      </c>
      <c r="G2721" s="1">
        <v>598</v>
      </c>
      <c r="H2721" s="1">
        <v>308</v>
      </c>
    </row>
    <row r="2722" spans="1:8">
      <c r="A2722" s="1" t="s">
        <v>280</v>
      </c>
      <c r="B2722" s="1" t="s">
        <v>204</v>
      </c>
      <c r="C2722" s="1" t="s">
        <v>209</v>
      </c>
      <c r="D2722" s="1" t="s">
        <v>13</v>
      </c>
      <c r="E2722" s="1">
        <v>2020</v>
      </c>
      <c r="F2722" s="1">
        <v>200</v>
      </c>
      <c r="G2722" s="1">
        <v>598</v>
      </c>
      <c r="H2722" s="1">
        <v>308</v>
      </c>
    </row>
    <row r="2723" spans="1:8">
      <c r="A2723" s="1" t="s">
        <v>280</v>
      </c>
      <c r="B2723" s="1" t="s">
        <v>204</v>
      </c>
      <c r="C2723" s="1" t="s">
        <v>209</v>
      </c>
      <c r="D2723" s="1" t="s">
        <v>11</v>
      </c>
      <c r="E2723" s="1">
        <v>2020</v>
      </c>
      <c r="F2723" s="1">
        <v>200</v>
      </c>
      <c r="G2723" s="1">
        <v>598</v>
      </c>
      <c r="H2723" s="1">
        <v>308</v>
      </c>
    </row>
    <row r="2724" spans="1:8">
      <c r="A2724" s="1" t="s">
        <v>280</v>
      </c>
      <c r="B2724" s="1" t="s">
        <v>204</v>
      </c>
      <c r="C2724" s="1" t="s">
        <v>209</v>
      </c>
      <c r="D2724" s="1" t="s">
        <v>10</v>
      </c>
      <c r="E2724" s="1">
        <v>2020</v>
      </c>
      <c r="F2724" s="1">
        <v>100</v>
      </c>
      <c r="G2724" s="1">
        <v>299</v>
      </c>
      <c r="H2724" s="1">
        <v>154</v>
      </c>
    </row>
    <row r="2725" spans="1:8">
      <c r="A2725" s="1" t="s">
        <v>280</v>
      </c>
      <c r="B2725" s="1" t="s">
        <v>204</v>
      </c>
      <c r="C2725" s="1" t="s">
        <v>209</v>
      </c>
      <c r="D2725" s="1" t="s">
        <v>9</v>
      </c>
      <c r="E2725" s="1">
        <v>2020</v>
      </c>
      <c r="F2725" s="1">
        <v>200</v>
      </c>
      <c r="G2725" s="1">
        <v>550</v>
      </c>
      <c r="H2725" s="1">
        <v>308</v>
      </c>
    </row>
    <row r="2726" spans="1:8">
      <c r="A2726" s="1" t="s">
        <v>280</v>
      </c>
      <c r="B2726" s="1" t="s">
        <v>204</v>
      </c>
      <c r="C2726" s="1" t="s">
        <v>209</v>
      </c>
      <c r="D2726" s="1" t="s">
        <v>8</v>
      </c>
      <c r="E2726" s="1">
        <v>2020</v>
      </c>
      <c r="F2726" s="1">
        <v>200</v>
      </c>
      <c r="G2726" s="1">
        <v>550</v>
      </c>
      <c r="H2726" s="1">
        <v>308</v>
      </c>
    </row>
    <row r="2727" spans="1:8">
      <c r="A2727" s="1" t="s">
        <v>280</v>
      </c>
      <c r="B2727" s="1" t="s">
        <v>204</v>
      </c>
      <c r="C2727" s="1" t="s">
        <v>209</v>
      </c>
      <c r="D2727" s="1" t="s">
        <v>7</v>
      </c>
      <c r="E2727" s="1">
        <v>2020</v>
      </c>
      <c r="F2727" s="1">
        <v>200</v>
      </c>
      <c r="G2727" s="1">
        <v>550</v>
      </c>
      <c r="H2727" s="1">
        <v>308</v>
      </c>
    </row>
    <row r="2728" spans="1:8">
      <c r="A2728" s="1" t="s">
        <v>280</v>
      </c>
      <c r="B2728" s="1" t="s">
        <v>204</v>
      </c>
      <c r="C2728" s="1" t="s">
        <v>209</v>
      </c>
      <c r="D2728" s="1" t="s">
        <v>6</v>
      </c>
      <c r="E2728" s="1">
        <v>2020</v>
      </c>
      <c r="F2728" s="1">
        <v>200</v>
      </c>
      <c r="G2728" s="1">
        <v>550</v>
      </c>
      <c r="H2728" s="1">
        <v>308</v>
      </c>
    </row>
    <row r="2729" spans="1:8">
      <c r="A2729" s="1" t="s">
        <v>280</v>
      </c>
      <c r="B2729" s="1" t="s">
        <v>204</v>
      </c>
      <c r="C2729" s="1" t="s">
        <v>209</v>
      </c>
      <c r="D2729" s="1" t="s">
        <v>5</v>
      </c>
      <c r="E2729" s="1">
        <v>2020</v>
      </c>
      <c r="F2729" s="1">
        <v>200</v>
      </c>
      <c r="G2729" s="1">
        <v>550</v>
      </c>
      <c r="H2729" s="1">
        <v>308</v>
      </c>
    </row>
    <row r="2730" spans="1:8">
      <c r="A2730" s="1" t="s">
        <v>280</v>
      </c>
      <c r="B2730" s="1" t="s">
        <v>204</v>
      </c>
      <c r="C2730" s="1" t="s">
        <v>209</v>
      </c>
      <c r="D2730" s="1" t="s">
        <v>4</v>
      </c>
      <c r="E2730" s="1">
        <v>2020</v>
      </c>
      <c r="F2730" s="1">
        <v>200</v>
      </c>
      <c r="G2730" s="1">
        <v>550</v>
      </c>
      <c r="H2730" s="1">
        <v>308</v>
      </c>
    </row>
    <row r="2731" spans="1:8">
      <c r="A2731" s="1" t="s">
        <v>280</v>
      </c>
      <c r="B2731" s="1" t="s">
        <v>203</v>
      </c>
      <c r="C2731" s="1" t="s">
        <v>209</v>
      </c>
      <c r="D2731" s="1" t="s">
        <v>11</v>
      </c>
      <c r="E2731" s="1">
        <v>2020</v>
      </c>
      <c r="F2731" s="1">
        <v>300</v>
      </c>
      <c r="G2731" s="1">
        <v>840</v>
      </c>
      <c r="H2731" s="1">
        <v>364</v>
      </c>
    </row>
    <row r="2732" spans="1:8">
      <c r="A2732" s="1" t="s">
        <v>280</v>
      </c>
      <c r="B2732" s="1" t="s">
        <v>203</v>
      </c>
      <c r="C2732" s="1" t="s">
        <v>209</v>
      </c>
      <c r="D2732" s="1" t="s">
        <v>10</v>
      </c>
      <c r="E2732" s="1">
        <v>2020</v>
      </c>
      <c r="F2732" s="1">
        <v>300</v>
      </c>
      <c r="G2732" s="1">
        <v>840</v>
      </c>
      <c r="H2732" s="1">
        <v>364</v>
      </c>
    </row>
    <row r="2733" spans="1:8">
      <c r="A2733" s="1" t="s">
        <v>280</v>
      </c>
      <c r="B2733" s="1" t="s">
        <v>203</v>
      </c>
      <c r="C2733" s="1" t="s">
        <v>209</v>
      </c>
      <c r="D2733" s="1" t="s">
        <v>9</v>
      </c>
      <c r="E2733" s="1">
        <v>2020</v>
      </c>
      <c r="F2733" s="1">
        <v>300</v>
      </c>
      <c r="G2733" s="1">
        <v>840</v>
      </c>
      <c r="H2733" s="1">
        <v>364</v>
      </c>
    </row>
    <row r="2734" spans="1:8">
      <c r="A2734" s="1" t="s">
        <v>280</v>
      </c>
      <c r="B2734" s="1" t="s">
        <v>203</v>
      </c>
      <c r="C2734" s="1" t="s">
        <v>209</v>
      </c>
      <c r="D2734" s="1" t="s">
        <v>8</v>
      </c>
      <c r="E2734" s="1">
        <v>2020</v>
      </c>
      <c r="F2734" s="1">
        <v>300</v>
      </c>
      <c r="G2734" s="1">
        <v>840</v>
      </c>
      <c r="H2734" s="1">
        <v>364</v>
      </c>
    </row>
    <row r="2735" spans="1:8">
      <c r="A2735" s="1" t="s">
        <v>280</v>
      </c>
      <c r="B2735" s="1" t="s">
        <v>203</v>
      </c>
      <c r="C2735" s="1" t="s">
        <v>209</v>
      </c>
      <c r="D2735" s="1" t="s">
        <v>7</v>
      </c>
      <c r="E2735" s="1">
        <v>2020</v>
      </c>
      <c r="F2735" s="1">
        <v>300</v>
      </c>
      <c r="G2735" s="1">
        <v>840</v>
      </c>
      <c r="H2735" s="1">
        <v>364</v>
      </c>
    </row>
    <row r="2736" spans="1:8">
      <c r="A2736" s="1" t="s">
        <v>280</v>
      </c>
      <c r="B2736" s="1" t="s">
        <v>203</v>
      </c>
      <c r="C2736" s="1" t="s">
        <v>209</v>
      </c>
      <c r="D2736" s="1" t="s">
        <v>6</v>
      </c>
      <c r="E2736" s="1">
        <v>2020</v>
      </c>
      <c r="F2736" s="1">
        <v>300</v>
      </c>
      <c r="G2736" s="1">
        <v>840</v>
      </c>
      <c r="H2736" s="1">
        <v>364</v>
      </c>
    </row>
    <row r="2737" spans="1:8">
      <c r="A2737" s="1" t="s">
        <v>280</v>
      </c>
      <c r="B2737" s="1" t="s">
        <v>203</v>
      </c>
      <c r="C2737" s="1" t="s">
        <v>209</v>
      </c>
      <c r="D2737" s="1" t="s">
        <v>5</v>
      </c>
      <c r="E2737" s="1">
        <v>2020</v>
      </c>
      <c r="F2737" s="1">
        <v>300</v>
      </c>
      <c r="G2737" s="1">
        <v>840</v>
      </c>
      <c r="H2737" s="1">
        <v>364</v>
      </c>
    </row>
    <row r="2738" spans="1:8">
      <c r="A2738" s="1" t="s">
        <v>280</v>
      </c>
      <c r="B2738" s="1" t="s">
        <v>203</v>
      </c>
      <c r="C2738" s="1" t="s">
        <v>209</v>
      </c>
      <c r="D2738" s="1" t="s">
        <v>4</v>
      </c>
      <c r="E2738" s="1">
        <v>2020</v>
      </c>
      <c r="F2738" s="1">
        <v>300</v>
      </c>
      <c r="G2738" s="1">
        <v>840</v>
      </c>
      <c r="H2738" s="1">
        <v>364</v>
      </c>
    </row>
    <row r="2739" spans="1:8">
      <c r="A2739" s="1" t="s">
        <v>280</v>
      </c>
      <c r="B2739" s="1" t="s">
        <v>207</v>
      </c>
      <c r="C2739" s="1" t="s">
        <v>208</v>
      </c>
      <c r="D2739" s="1" t="s">
        <v>18</v>
      </c>
      <c r="E2739" s="1">
        <v>2020</v>
      </c>
      <c r="F2739" s="1">
        <v>200</v>
      </c>
      <c r="G2739" s="1">
        <v>120</v>
      </c>
      <c r="H2739" s="1">
        <v>116</v>
      </c>
    </row>
    <row r="2740" spans="1:8">
      <c r="A2740" s="1" t="s">
        <v>280</v>
      </c>
      <c r="B2740" s="1" t="s">
        <v>207</v>
      </c>
      <c r="C2740" s="1" t="s">
        <v>208</v>
      </c>
      <c r="D2740" s="1" t="s">
        <v>16</v>
      </c>
      <c r="E2740" s="1">
        <v>2020</v>
      </c>
      <c r="F2740" s="1">
        <v>300</v>
      </c>
      <c r="G2740" s="1">
        <v>180</v>
      </c>
      <c r="H2740" s="1">
        <v>175</v>
      </c>
    </row>
    <row r="2741" spans="1:8">
      <c r="A2741" s="1" t="s">
        <v>280</v>
      </c>
      <c r="B2741" s="1" t="s">
        <v>207</v>
      </c>
      <c r="C2741" s="1" t="s">
        <v>208</v>
      </c>
      <c r="D2741" s="1" t="s">
        <v>14</v>
      </c>
      <c r="E2741" s="1">
        <v>2020</v>
      </c>
      <c r="F2741" s="1">
        <v>200</v>
      </c>
      <c r="G2741" s="1">
        <v>120</v>
      </c>
      <c r="H2741" s="1">
        <v>116</v>
      </c>
    </row>
    <row r="2742" spans="1:8">
      <c r="A2742" s="1" t="s">
        <v>280</v>
      </c>
      <c r="B2742" s="1" t="s">
        <v>207</v>
      </c>
      <c r="C2742" s="1" t="s">
        <v>208</v>
      </c>
      <c r="D2742" s="1" t="s">
        <v>13</v>
      </c>
      <c r="E2742" s="1">
        <v>2020</v>
      </c>
      <c r="F2742" s="1">
        <v>200</v>
      </c>
      <c r="G2742" s="1">
        <v>120</v>
      </c>
      <c r="H2742" s="1">
        <v>116</v>
      </c>
    </row>
    <row r="2743" spans="1:8">
      <c r="A2743" s="1" t="s">
        <v>280</v>
      </c>
      <c r="B2743" s="1" t="s">
        <v>207</v>
      </c>
      <c r="C2743" s="1" t="s">
        <v>208</v>
      </c>
      <c r="D2743" s="1" t="s">
        <v>11</v>
      </c>
      <c r="E2743" s="1">
        <v>2020</v>
      </c>
      <c r="F2743" s="1">
        <v>200</v>
      </c>
      <c r="G2743" s="1">
        <v>120</v>
      </c>
      <c r="H2743" s="1">
        <v>116</v>
      </c>
    </row>
    <row r="2744" spans="1:8">
      <c r="A2744" s="1" t="s">
        <v>280</v>
      </c>
      <c r="B2744" s="1" t="s">
        <v>207</v>
      </c>
      <c r="C2744" s="1" t="s">
        <v>208</v>
      </c>
      <c r="D2744" s="1" t="s">
        <v>10</v>
      </c>
      <c r="E2744" s="1">
        <v>2020</v>
      </c>
      <c r="F2744" s="1">
        <v>200</v>
      </c>
      <c r="G2744" s="1">
        <v>120</v>
      </c>
      <c r="H2744" s="1">
        <v>116</v>
      </c>
    </row>
    <row r="2745" spans="1:8">
      <c r="A2745" s="1" t="s">
        <v>280</v>
      </c>
      <c r="B2745" s="1" t="s">
        <v>207</v>
      </c>
      <c r="C2745" s="1" t="s">
        <v>208</v>
      </c>
      <c r="D2745" s="1" t="s">
        <v>9</v>
      </c>
      <c r="E2745" s="1">
        <v>2020</v>
      </c>
      <c r="F2745" s="1">
        <v>200</v>
      </c>
      <c r="G2745" s="1">
        <v>120</v>
      </c>
      <c r="H2745" s="1">
        <v>116</v>
      </c>
    </row>
    <row r="2746" spans="1:8">
      <c r="A2746" s="1" t="s">
        <v>280</v>
      </c>
      <c r="B2746" s="1" t="s">
        <v>207</v>
      </c>
      <c r="C2746" s="1" t="s">
        <v>208</v>
      </c>
      <c r="D2746" s="1" t="s">
        <v>8</v>
      </c>
      <c r="E2746" s="1">
        <v>2020</v>
      </c>
      <c r="F2746" s="1">
        <v>200</v>
      </c>
      <c r="G2746" s="1">
        <v>120</v>
      </c>
      <c r="H2746" s="1">
        <v>116</v>
      </c>
    </row>
    <row r="2747" spans="1:8">
      <c r="A2747" s="1" t="s">
        <v>280</v>
      </c>
      <c r="B2747" s="1" t="s">
        <v>207</v>
      </c>
      <c r="C2747" s="1" t="s">
        <v>208</v>
      </c>
      <c r="D2747" s="1" t="s">
        <v>7</v>
      </c>
      <c r="E2747" s="1">
        <v>2020</v>
      </c>
      <c r="F2747" s="1">
        <v>200</v>
      </c>
      <c r="G2747" s="1">
        <v>120</v>
      </c>
      <c r="H2747" s="1">
        <v>116</v>
      </c>
    </row>
    <row r="2748" spans="1:8">
      <c r="A2748" s="1" t="s">
        <v>280</v>
      </c>
      <c r="B2748" s="1" t="s">
        <v>207</v>
      </c>
      <c r="C2748" s="1" t="s">
        <v>208</v>
      </c>
      <c r="D2748" s="1" t="s">
        <v>6</v>
      </c>
      <c r="E2748" s="1">
        <v>2020</v>
      </c>
      <c r="F2748" s="1">
        <v>100</v>
      </c>
      <c r="G2748" s="1">
        <v>60</v>
      </c>
      <c r="H2748" s="1">
        <v>58</v>
      </c>
    </row>
    <row r="2749" spans="1:8">
      <c r="A2749" s="1" t="s">
        <v>280</v>
      </c>
      <c r="B2749" s="1" t="s">
        <v>207</v>
      </c>
      <c r="C2749" s="1" t="s">
        <v>208</v>
      </c>
      <c r="D2749" s="1" t="s">
        <v>5</v>
      </c>
      <c r="E2749" s="1">
        <v>2020</v>
      </c>
      <c r="F2749" s="1">
        <v>100</v>
      </c>
      <c r="G2749" s="1">
        <v>60</v>
      </c>
      <c r="H2749" s="1">
        <v>58</v>
      </c>
    </row>
    <row r="2750" spans="1:8">
      <c r="A2750" s="1" t="s">
        <v>280</v>
      </c>
      <c r="B2750" s="1" t="s">
        <v>207</v>
      </c>
      <c r="C2750" s="1" t="s">
        <v>208</v>
      </c>
      <c r="D2750" s="1" t="s">
        <v>4</v>
      </c>
      <c r="E2750" s="1">
        <v>2020</v>
      </c>
      <c r="F2750" s="1">
        <v>100</v>
      </c>
      <c r="G2750" s="1">
        <v>60</v>
      </c>
      <c r="H2750" s="1">
        <v>58</v>
      </c>
    </row>
    <row r="2751" spans="1:8">
      <c r="A2751" s="1" t="s">
        <v>280</v>
      </c>
      <c r="B2751" s="1" t="s">
        <v>206</v>
      </c>
      <c r="C2751" s="1" t="s">
        <v>208</v>
      </c>
      <c r="D2751" s="1" t="s">
        <v>18</v>
      </c>
      <c r="E2751" s="1">
        <v>2020</v>
      </c>
      <c r="F2751" s="1">
        <v>200</v>
      </c>
      <c r="G2751" s="1">
        <v>140</v>
      </c>
      <c r="H2751" s="1">
        <v>120</v>
      </c>
    </row>
    <row r="2752" spans="1:8">
      <c r="A2752" s="1" t="s">
        <v>280</v>
      </c>
      <c r="B2752" s="1" t="s">
        <v>206</v>
      </c>
      <c r="C2752" s="1" t="s">
        <v>208</v>
      </c>
      <c r="D2752" s="1" t="s">
        <v>16</v>
      </c>
      <c r="E2752" s="1">
        <v>2020</v>
      </c>
      <c r="F2752" s="1">
        <v>200</v>
      </c>
      <c r="G2752" s="1">
        <v>140</v>
      </c>
      <c r="H2752" s="1">
        <v>120</v>
      </c>
    </row>
    <row r="2753" spans="1:8">
      <c r="A2753" s="1" t="s">
        <v>280</v>
      </c>
      <c r="B2753" s="1" t="s">
        <v>206</v>
      </c>
      <c r="C2753" s="1" t="s">
        <v>208</v>
      </c>
      <c r="D2753" s="1" t="s">
        <v>14</v>
      </c>
      <c r="E2753" s="1">
        <v>2020</v>
      </c>
      <c r="F2753" s="1">
        <v>200</v>
      </c>
      <c r="G2753" s="1">
        <v>140</v>
      </c>
      <c r="H2753" s="1">
        <v>120</v>
      </c>
    </row>
    <row r="2754" spans="1:8">
      <c r="A2754" s="1" t="s">
        <v>280</v>
      </c>
      <c r="B2754" s="1" t="s">
        <v>206</v>
      </c>
      <c r="C2754" s="1" t="s">
        <v>208</v>
      </c>
      <c r="D2754" s="1" t="s">
        <v>13</v>
      </c>
      <c r="E2754" s="1">
        <v>2020</v>
      </c>
      <c r="F2754" s="1">
        <v>200</v>
      </c>
      <c r="G2754" s="1">
        <v>140</v>
      </c>
      <c r="H2754" s="1">
        <v>120</v>
      </c>
    </row>
    <row r="2755" spans="1:8">
      <c r="A2755" s="1" t="s">
        <v>280</v>
      </c>
      <c r="B2755" s="1" t="s">
        <v>206</v>
      </c>
      <c r="C2755" s="1" t="s">
        <v>208</v>
      </c>
      <c r="D2755" s="1" t="s">
        <v>11</v>
      </c>
      <c r="E2755" s="1">
        <v>2020</v>
      </c>
      <c r="F2755" s="1">
        <v>200</v>
      </c>
      <c r="G2755" s="1">
        <v>140</v>
      </c>
      <c r="H2755" s="1">
        <v>120</v>
      </c>
    </row>
    <row r="2756" spans="1:8">
      <c r="A2756" s="1" t="s">
        <v>280</v>
      </c>
      <c r="B2756" s="1" t="s">
        <v>206</v>
      </c>
      <c r="C2756" s="1" t="s">
        <v>208</v>
      </c>
      <c r="D2756" s="1" t="s">
        <v>10</v>
      </c>
      <c r="E2756" s="1">
        <v>2020</v>
      </c>
      <c r="F2756" s="1">
        <v>100</v>
      </c>
      <c r="G2756" s="1">
        <v>70</v>
      </c>
      <c r="H2756" s="1">
        <v>60</v>
      </c>
    </row>
    <row r="2757" spans="1:8">
      <c r="A2757" s="1" t="s">
        <v>280</v>
      </c>
      <c r="B2757" s="1" t="s">
        <v>206</v>
      </c>
      <c r="C2757" s="1" t="s">
        <v>208</v>
      </c>
      <c r="D2757" s="1" t="s">
        <v>9</v>
      </c>
      <c r="E2757" s="1">
        <v>2020</v>
      </c>
      <c r="F2757" s="1">
        <v>200</v>
      </c>
      <c r="G2757" s="1">
        <v>140</v>
      </c>
      <c r="H2757" s="1">
        <v>120</v>
      </c>
    </row>
    <row r="2758" spans="1:8">
      <c r="A2758" s="1" t="s">
        <v>280</v>
      </c>
      <c r="B2758" s="1" t="s">
        <v>206</v>
      </c>
      <c r="C2758" s="1" t="s">
        <v>208</v>
      </c>
      <c r="D2758" s="1" t="s">
        <v>8</v>
      </c>
      <c r="E2758" s="1">
        <v>2020</v>
      </c>
      <c r="F2758" s="1">
        <v>200</v>
      </c>
      <c r="G2758" s="1">
        <v>140</v>
      </c>
      <c r="H2758" s="1">
        <v>120</v>
      </c>
    </row>
    <row r="2759" spans="1:8">
      <c r="A2759" s="1" t="s">
        <v>280</v>
      </c>
      <c r="B2759" s="1" t="s">
        <v>206</v>
      </c>
      <c r="C2759" s="1" t="s">
        <v>208</v>
      </c>
      <c r="D2759" s="1" t="s">
        <v>7</v>
      </c>
      <c r="E2759" s="1">
        <v>2020</v>
      </c>
      <c r="F2759" s="1">
        <v>200</v>
      </c>
      <c r="G2759" s="1">
        <v>140</v>
      </c>
      <c r="H2759" s="1">
        <v>120</v>
      </c>
    </row>
    <row r="2760" spans="1:8">
      <c r="A2760" s="1" t="s">
        <v>280</v>
      </c>
      <c r="B2760" s="1" t="s">
        <v>206</v>
      </c>
      <c r="C2760" s="1" t="s">
        <v>208</v>
      </c>
      <c r="D2760" s="1" t="s">
        <v>6</v>
      </c>
      <c r="E2760" s="1">
        <v>2020</v>
      </c>
      <c r="F2760" s="1">
        <v>200</v>
      </c>
      <c r="G2760" s="1">
        <v>140</v>
      </c>
      <c r="H2760" s="1">
        <v>120</v>
      </c>
    </row>
    <row r="2761" spans="1:8">
      <c r="A2761" s="1" t="s">
        <v>280</v>
      </c>
      <c r="B2761" s="1" t="s">
        <v>206</v>
      </c>
      <c r="C2761" s="1" t="s">
        <v>208</v>
      </c>
      <c r="D2761" s="1" t="s">
        <v>5</v>
      </c>
      <c r="E2761" s="1">
        <v>2020</v>
      </c>
      <c r="F2761" s="1">
        <v>200</v>
      </c>
      <c r="G2761" s="1">
        <v>140</v>
      </c>
      <c r="H2761" s="1">
        <v>120</v>
      </c>
    </row>
    <row r="2762" spans="1:8">
      <c r="A2762" s="1" t="s">
        <v>280</v>
      </c>
      <c r="B2762" s="1" t="s">
        <v>206</v>
      </c>
      <c r="C2762" s="1" t="s">
        <v>208</v>
      </c>
      <c r="D2762" s="1" t="s">
        <v>4</v>
      </c>
      <c r="E2762" s="1">
        <v>2020</v>
      </c>
      <c r="F2762" s="1">
        <v>200</v>
      </c>
      <c r="G2762" s="1">
        <v>140</v>
      </c>
      <c r="H2762" s="1">
        <v>120</v>
      </c>
    </row>
    <row r="2763" spans="1:8">
      <c r="A2763" s="1" t="s">
        <v>280</v>
      </c>
      <c r="B2763" s="1" t="s">
        <v>205</v>
      </c>
      <c r="C2763" s="1" t="s">
        <v>208</v>
      </c>
      <c r="D2763" s="1" t="s">
        <v>16</v>
      </c>
      <c r="E2763" s="1">
        <v>2020</v>
      </c>
      <c r="F2763" s="1">
        <v>100</v>
      </c>
      <c r="G2763" s="1">
        <v>900</v>
      </c>
      <c r="H2763" s="1">
        <v>323</v>
      </c>
    </row>
    <row r="2764" spans="1:8">
      <c r="A2764" s="1" t="s">
        <v>280</v>
      </c>
      <c r="B2764" s="1" t="s">
        <v>205</v>
      </c>
      <c r="C2764" s="1" t="s">
        <v>208</v>
      </c>
      <c r="D2764" s="1" t="s">
        <v>14</v>
      </c>
      <c r="E2764" s="1">
        <v>2020</v>
      </c>
      <c r="F2764" s="1">
        <v>100</v>
      </c>
      <c r="G2764" s="1">
        <v>900</v>
      </c>
      <c r="H2764" s="1">
        <v>323</v>
      </c>
    </row>
    <row r="2765" spans="1:8">
      <c r="A2765" s="1" t="s">
        <v>280</v>
      </c>
      <c r="B2765" s="1" t="s">
        <v>205</v>
      </c>
      <c r="C2765" s="1" t="s">
        <v>208</v>
      </c>
      <c r="D2765" s="1" t="s">
        <v>13</v>
      </c>
      <c r="E2765" s="1">
        <v>2020</v>
      </c>
      <c r="F2765" s="1">
        <v>100</v>
      </c>
      <c r="G2765" s="1">
        <v>800</v>
      </c>
      <c r="H2765" s="1">
        <v>323</v>
      </c>
    </row>
    <row r="2766" spans="1:8">
      <c r="A2766" s="1" t="s">
        <v>280</v>
      </c>
      <c r="B2766" s="1" t="s">
        <v>205</v>
      </c>
      <c r="C2766" s="1" t="s">
        <v>208</v>
      </c>
      <c r="D2766" s="1" t="s">
        <v>11</v>
      </c>
      <c r="E2766" s="1">
        <v>2020</v>
      </c>
      <c r="F2766" s="1">
        <v>100</v>
      </c>
      <c r="G2766" s="1">
        <v>800</v>
      </c>
      <c r="H2766" s="1">
        <v>323</v>
      </c>
    </row>
    <row r="2767" spans="1:8">
      <c r="A2767" s="1" t="s">
        <v>280</v>
      </c>
      <c r="B2767" s="1" t="s">
        <v>205</v>
      </c>
      <c r="C2767" s="1" t="s">
        <v>208</v>
      </c>
      <c r="D2767" s="1" t="s">
        <v>10</v>
      </c>
      <c r="E2767" s="1">
        <v>2020</v>
      </c>
      <c r="F2767" s="1">
        <v>100</v>
      </c>
      <c r="G2767" s="1">
        <v>800</v>
      </c>
      <c r="H2767" s="1">
        <v>323</v>
      </c>
    </row>
    <row r="2768" spans="1:8">
      <c r="A2768" s="1" t="s">
        <v>280</v>
      </c>
      <c r="B2768" s="1" t="s">
        <v>205</v>
      </c>
      <c r="C2768" s="1" t="s">
        <v>208</v>
      </c>
      <c r="D2768" s="1" t="s">
        <v>9</v>
      </c>
      <c r="E2768" s="1">
        <v>2020</v>
      </c>
      <c r="F2768" s="1">
        <v>100</v>
      </c>
      <c r="G2768" s="1">
        <v>800</v>
      </c>
      <c r="H2768" s="1">
        <v>323</v>
      </c>
    </row>
    <row r="2769" spans="1:8">
      <c r="A2769" s="1" t="s">
        <v>280</v>
      </c>
      <c r="B2769" s="1" t="s">
        <v>205</v>
      </c>
      <c r="C2769" s="1" t="s">
        <v>208</v>
      </c>
      <c r="D2769" s="1" t="s">
        <v>8</v>
      </c>
      <c r="E2769" s="1">
        <v>2020</v>
      </c>
      <c r="F2769" s="1">
        <v>100</v>
      </c>
      <c r="G2769" s="1">
        <v>800</v>
      </c>
      <c r="H2769" s="1">
        <v>323</v>
      </c>
    </row>
    <row r="2770" spans="1:8">
      <c r="A2770" s="1" t="s">
        <v>280</v>
      </c>
      <c r="B2770" s="1" t="s">
        <v>205</v>
      </c>
      <c r="C2770" s="1" t="s">
        <v>208</v>
      </c>
      <c r="D2770" s="1" t="s">
        <v>7</v>
      </c>
      <c r="E2770" s="1">
        <v>2020</v>
      </c>
      <c r="F2770" s="1">
        <v>100</v>
      </c>
      <c r="G2770" s="1">
        <v>800</v>
      </c>
      <c r="H2770" s="1">
        <v>323</v>
      </c>
    </row>
    <row r="2771" spans="1:8">
      <c r="A2771" s="1" t="s">
        <v>280</v>
      </c>
      <c r="B2771" s="1" t="s">
        <v>205</v>
      </c>
      <c r="C2771" s="1" t="s">
        <v>208</v>
      </c>
      <c r="D2771" s="1" t="s">
        <v>6</v>
      </c>
      <c r="E2771" s="1">
        <v>2020</v>
      </c>
      <c r="F2771" s="1">
        <v>100</v>
      </c>
      <c r="G2771" s="1">
        <v>800</v>
      </c>
      <c r="H2771" s="1">
        <v>323</v>
      </c>
    </row>
    <row r="2772" spans="1:8">
      <c r="A2772" s="1" t="s">
        <v>280</v>
      </c>
      <c r="B2772" s="1" t="s">
        <v>205</v>
      </c>
      <c r="C2772" s="1" t="s">
        <v>208</v>
      </c>
      <c r="D2772" s="1" t="s">
        <v>5</v>
      </c>
      <c r="E2772" s="1">
        <v>2020</v>
      </c>
      <c r="F2772" s="1">
        <v>100</v>
      </c>
      <c r="G2772" s="1">
        <v>800</v>
      </c>
      <c r="H2772" s="1">
        <v>323</v>
      </c>
    </row>
    <row r="2773" spans="1:8">
      <c r="A2773" s="1" t="s">
        <v>280</v>
      </c>
      <c r="B2773" s="1" t="s">
        <v>205</v>
      </c>
      <c r="C2773" s="1" t="s">
        <v>208</v>
      </c>
      <c r="D2773" s="1" t="s">
        <v>4</v>
      </c>
      <c r="E2773" s="1">
        <v>2020</v>
      </c>
      <c r="F2773" s="1">
        <v>100</v>
      </c>
      <c r="G2773" s="1">
        <v>800</v>
      </c>
      <c r="H2773" s="1">
        <v>323</v>
      </c>
    </row>
    <row r="2774" spans="1:8">
      <c r="A2774" s="1" t="s">
        <v>280</v>
      </c>
      <c r="B2774" s="1" t="s">
        <v>204</v>
      </c>
      <c r="C2774" s="1" t="s">
        <v>208</v>
      </c>
      <c r="D2774" s="1" t="s">
        <v>16</v>
      </c>
      <c r="E2774" s="1">
        <v>2020</v>
      </c>
      <c r="F2774" s="1">
        <v>100</v>
      </c>
      <c r="G2774" s="1">
        <v>299</v>
      </c>
      <c r="H2774" s="1">
        <v>154</v>
      </c>
    </row>
    <row r="2775" spans="1:8">
      <c r="A2775" s="1" t="s">
        <v>280</v>
      </c>
      <c r="B2775" s="1" t="s">
        <v>204</v>
      </c>
      <c r="C2775" s="1" t="s">
        <v>208</v>
      </c>
      <c r="D2775" s="1" t="s">
        <v>14</v>
      </c>
      <c r="E2775" s="1">
        <v>2020</v>
      </c>
      <c r="F2775" s="1">
        <v>100</v>
      </c>
      <c r="G2775" s="1">
        <v>299</v>
      </c>
      <c r="H2775" s="1">
        <v>154</v>
      </c>
    </row>
    <row r="2776" spans="1:8">
      <c r="A2776" s="1" t="s">
        <v>280</v>
      </c>
      <c r="B2776" s="1" t="s">
        <v>204</v>
      </c>
      <c r="C2776" s="1" t="s">
        <v>208</v>
      </c>
      <c r="D2776" s="1" t="s">
        <v>13</v>
      </c>
      <c r="E2776" s="1">
        <v>2020</v>
      </c>
      <c r="F2776" s="1">
        <v>100</v>
      </c>
      <c r="G2776" s="1">
        <v>299</v>
      </c>
      <c r="H2776" s="1">
        <v>154</v>
      </c>
    </row>
    <row r="2777" spans="1:8">
      <c r="A2777" s="1" t="s">
        <v>280</v>
      </c>
      <c r="B2777" s="1" t="s">
        <v>204</v>
      </c>
      <c r="C2777" s="1" t="s">
        <v>208</v>
      </c>
      <c r="D2777" s="1" t="s">
        <v>11</v>
      </c>
      <c r="E2777" s="1">
        <v>2020</v>
      </c>
      <c r="F2777" s="1">
        <v>100</v>
      </c>
      <c r="G2777" s="1">
        <v>299</v>
      </c>
      <c r="H2777" s="1">
        <v>154</v>
      </c>
    </row>
    <row r="2778" spans="1:8">
      <c r="A2778" s="1" t="s">
        <v>280</v>
      </c>
      <c r="B2778" s="1" t="s">
        <v>204</v>
      </c>
      <c r="C2778" s="1" t="s">
        <v>208</v>
      </c>
      <c r="D2778" s="1" t="s">
        <v>10</v>
      </c>
      <c r="E2778" s="1">
        <v>2020</v>
      </c>
      <c r="F2778" s="1">
        <v>100</v>
      </c>
      <c r="G2778" s="1">
        <v>299</v>
      </c>
      <c r="H2778" s="1">
        <v>154</v>
      </c>
    </row>
    <row r="2779" spans="1:8">
      <c r="A2779" s="1" t="s">
        <v>280</v>
      </c>
      <c r="B2779" s="1" t="s">
        <v>204</v>
      </c>
      <c r="C2779" s="1" t="s">
        <v>208</v>
      </c>
      <c r="D2779" s="1" t="s">
        <v>9</v>
      </c>
      <c r="E2779" s="1">
        <v>2020</v>
      </c>
      <c r="F2779" s="1">
        <v>100</v>
      </c>
      <c r="G2779" s="1">
        <v>275</v>
      </c>
      <c r="H2779" s="1">
        <v>154</v>
      </c>
    </row>
    <row r="2780" spans="1:8">
      <c r="A2780" s="1" t="s">
        <v>280</v>
      </c>
      <c r="B2780" s="1" t="s">
        <v>204</v>
      </c>
      <c r="C2780" s="1" t="s">
        <v>208</v>
      </c>
      <c r="D2780" s="1" t="s">
        <v>8</v>
      </c>
      <c r="E2780" s="1">
        <v>2020</v>
      </c>
      <c r="F2780" s="1">
        <v>100</v>
      </c>
      <c r="G2780" s="1">
        <v>275</v>
      </c>
      <c r="H2780" s="1">
        <v>154</v>
      </c>
    </row>
    <row r="2781" spans="1:8">
      <c r="A2781" s="1" t="s">
        <v>280</v>
      </c>
      <c r="B2781" s="1" t="s">
        <v>204</v>
      </c>
      <c r="C2781" s="1" t="s">
        <v>208</v>
      </c>
      <c r="D2781" s="1" t="s">
        <v>7</v>
      </c>
      <c r="E2781" s="1">
        <v>2020</v>
      </c>
      <c r="F2781" s="1">
        <v>100</v>
      </c>
      <c r="G2781" s="1">
        <v>275</v>
      </c>
      <c r="H2781" s="1">
        <v>154</v>
      </c>
    </row>
    <row r="2782" spans="1:8">
      <c r="A2782" s="1" t="s">
        <v>280</v>
      </c>
      <c r="B2782" s="1" t="s">
        <v>204</v>
      </c>
      <c r="C2782" s="1" t="s">
        <v>208</v>
      </c>
      <c r="D2782" s="1" t="s">
        <v>6</v>
      </c>
      <c r="E2782" s="1">
        <v>2020</v>
      </c>
      <c r="F2782" s="1">
        <v>100</v>
      </c>
      <c r="G2782" s="1">
        <v>275</v>
      </c>
      <c r="H2782" s="1">
        <v>154</v>
      </c>
    </row>
    <row r="2783" spans="1:8">
      <c r="A2783" s="1" t="s">
        <v>280</v>
      </c>
      <c r="B2783" s="1" t="s">
        <v>204</v>
      </c>
      <c r="C2783" s="1" t="s">
        <v>208</v>
      </c>
      <c r="D2783" s="1" t="s">
        <v>5</v>
      </c>
      <c r="E2783" s="1">
        <v>2020</v>
      </c>
      <c r="F2783" s="1">
        <v>100</v>
      </c>
      <c r="G2783" s="1">
        <v>275</v>
      </c>
      <c r="H2783" s="1">
        <v>154</v>
      </c>
    </row>
    <row r="2784" spans="1:8">
      <c r="A2784" s="1" t="s">
        <v>280</v>
      </c>
      <c r="B2784" s="1" t="s">
        <v>204</v>
      </c>
      <c r="C2784" s="1" t="s">
        <v>208</v>
      </c>
      <c r="D2784" s="1" t="s">
        <v>4</v>
      </c>
      <c r="E2784" s="1">
        <v>2020</v>
      </c>
      <c r="F2784" s="1">
        <v>100</v>
      </c>
      <c r="G2784" s="1">
        <v>275</v>
      </c>
      <c r="H2784" s="1">
        <v>154</v>
      </c>
    </row>
    <row r="2785" spans="1:8">
      <c r="A2785" s="1" t="s">
        <v>280</v>
      </c>
      <c r="B2785" s="1" t="s">
        <v>203</v>
      </c>
      <c r="C2785" s="1" t="s">
        <v>208</v>
      </c>
      <c r="D2785" s="1" t="s">
        <v>11</v>
      </c>
      <c r="E2785" s="1">
        <v>2020</v>
      </c>
      <c r="F2785" s="1">
        <v>200</v>
      </c>
      <c r="G2785" s="1">
        <v>560</v>
      </c>
      <c r="H2785" s="1">
        <v>242</v>
      </c>
    </row>
    <row r="2786" spans="1:8">
      <c r="A2786" s="1" t="s">
        <v>280</v>
      </c>
      <c r="B2786" s="1" t="s">
        <v>203</v>
      </c>
      <c r="C2786" s="1" t="s">
        <v>208</v>
      </c>
      <c r="D2786" s="1" t="s">
        <v>10</v>
      </c>
      <c r="E2786" s="1">
        <v>2020</v>
      </c>
      <c r="F2786" s="1">
        <v>200</v>
      </c>
      <c r="G2786" s="1">
        <v>560</v>
      </c>
      <c r="H2786" s="1">
        <v>242</v>
      </c>
    </row>
    <row r="2787" spans="1:8">
      <c r="A2787" s="1" t="s">
        <v>280</v>
      </c>
      <c r="B2787" s="1" t="s">
        <v>203</v>
      </c>
      <c r="C2787" s="1" t="s">
        <v>208</v>
      </c>
      <c r="D2787" s="1" t="s">
        <v>9</v>
      </c>
      <c r="E2787" s="1">
        <v>2020</v>
      </c>
      <c r="F2787" s="1">
        <v>200</v>
      </c>
      <c r="G2787" s="1">
        <v>560</v>
      </c>
      <c r="H2787" s="1">
        <v>242</v>
      </c>
    </row>
    <row r="2788" spans="1:8">
      <c r="A2788" s="1" t="s">
        <v>280</v>
      </c>
      <c r="B2788" s="1" t="s">
        <v>203</v>
      </c>
      <c r="C2788" s="1" t="s">
        <v>208</v>
      </c>
      <c r="D2788" s="1" t="s">
        <v>8</v>
      </c>
      <c r="E2788" s="1">
        <v>2020</v>
      </c>
      <c r="F2788" s="1">
        <v>200</v>
      </c>
      <c r="G2788" s="1">
        <v>560</v>
      </c>
      <c r="H2788" s="1">
        <v>242</v>
      </c>
    </row>
    <row r="2789" spans="1:8">
      <c r="A2789" s="1" t="s">
        <v>280</v>
      </c>
      <c r="B2789" s="1" t="s">
        <v>203</v>
      </c>
      <c r="C2789" s="1" t="s">
        <v>208</v>
      </c>
      <c r="D2789" s="1" t="s">
        <v>7</v>
      </c>
      <c r="E2789" s="1">
        <v>2020</v>
      </c>
      <c r="F2789" s="1">
        <v>200</v>
      </c>
      <c r="G2789" s="1">
        <v>560</v>
      </c>
      <c r="H2789" s="1">
        <v>242</v>
      </c>
    </row>
    <row r="2790" spans="1:8">
      <c r="A2790" s="1" t="s">
        <v>280</v>
      </c>
      <c r="B2790" s="1" t="s">
        <v>203</v>
      </c>
      <c r="C2790" s="1" t="s">
        <v>208</v>
      </c>
      <c r="D2790" s="1" t="s">
        <v>6</v>
      </c>
      <c r="E2790" s="1">
        <v>2020</v>
      </c>
      <c r="F2790" s="1">
        <v>100</v>
      </c>
      <c r="G2790" s="1">
        <v>280</v>
      </c>
      <c r="H2790" s="1">
        <v>121</v>
      </c>
    </row>
    <row r="2791" spans="1:8">
      <c r="A2791" s="1" t="s">
        <v>280</v>
      </c>
      <c r="B2791" s="1" t="s">
        <v>203</v>
      </c>
      <c r="C2791" s="1" t="s">
        <v>208</v>
      </c>
      <c r="D2791" s="1" t="s">
        <v>5</v>
      </c>
      <c r="E2791" s="1">
        <v>2020</v>
      </c>
      <c r="F2791" s="1">
        <v>100</v>
      </c>
      <c r="G2791" s="1">
        <v>280</v>
      </c>
      <c r="H2791" s="1">
        <v>121</v>
      </c>
    </row>
    <row r="2792" spans="1:8">
      <c r="A2792" s="1" t="s">
        <v>280</v>
      </c>
      <c r="B2792" s="1" t="s">
        <v>203</v>
      </c>
      <c r="C2792" s="1" t="s">
        <v>208</v>
      </c>
      <c r="D2792" s="1" t="s">
        <v>4</v>
      </c>
      <c r="E2792" s="1">
        <v>2020</v>
      </c>
      <c r="F2792" s="1">
        <v>200</v>
      </c>
      <c r="G2792" s="1">
        <v>560</v>
      </c>
      <c r="H2792" s="1">
        <v>242</v>
      </c>
    </row>
    <row r="2793" spans="1:8">
      <c r="A2793" s="1" t="s">
        <v>280</v>
      </c>
      <c r="B2793" s="1" t="s">
        <v>207</v>
      </c>
      <c r="C2793" s="1" t="s">
        <v>202</v>
      </c>
      <c r="D2793" s="1" t="s">
        <v>18</v>
      </c>
      <c r="E2793" s="1">
        <v>2020</v>
      </c>
      <c r="F2793" s="1">
        <v>400</v>
      </c>
      <c r="G2793" s="1">
        <v>240</v>
      </c>
      <c r="H2793" s="1">
        <v>233</v>
      </c>
    </row>
    <row r="2794" spans="1:8">
      <c r="A2794" s="1" t="s">
        <v>280</v>
      </c>
      <c r="B2794" s="1" t="s">
        <v>207</v>
      </c>
      <c r="C2794" s="1" t="s">
        <v>202</v>
      </c>
      <c r="D2794" s="1" t="s">
        <v>16</v>
      </c>
      <c r="E2794" s="1">
        <v>2020</v>
      </c>
      <c r="F2794" s="1">
        <v>500</v>
      </c>
      <c r="G2794" s="1">
        <v>300</v>
      </c>
      <c r="H2794" s="1">
        <v>291</v>
      </c>
    </row>
    <row r="2795" spans="1:8">
      <c r="A2795" s="1" t="s">
        <v>280</v>
      </c>
      <c r="B2795" s="1" t="s">
        <v>207</v>
      </c>
      <c r="C2795" s="1" t="s">
        <v>202</v>
      </c>
      <c r="D2795" s="1" t="s">
        <v>14</v>
      </c>
      <c r="E2795" s="1">
        <v>2020</v>
      </c>
      <c r="F2795" s="1">
        <v>500</v>
      </c>
      <c r="G2795" s="1">
        <v>300</v>
      </c>
      <c r="H2795" s="1">
        <v>291</v>
      </c>
    </row>
    <row r="2796" spans="1:8">
      <c r="A2796" s="1" t="s">
        <v>280</v>
      </c>
      <c r="B2796" s="1" t="s">
        <v>207</v>
      </c>
      <c r="C2796" s="1" t="s">
        <v>202</v>
      </c>
      <c r="D2796" s="1" t="s">
        <v>13</v>
      </c>
      <c r="E2796" s="1">
        <v>2020</v>
      </c>
      <c r="F2796" s="1">
        <v>400</v>
      </c>
      <c r="G2796" s="1">
        <v>240</v>
      </c>
      <c r="H2796" s="1">
        <v>233</v>
      </c>
    </row>
    <row r="2797" spans="1:8">
      <c r="A2797" s="1" t="s">
        <v>280</v>
      </c>
      <c r="B2797" s="1" t="s">
        <v>207</v>
      </c>
      <c r="C2797" s="1" t="s">
        <v>202</v>
      </c>
      <c r="D2797" s="1" t="s">
        <v>11</v>
      </c>
      <c r="E2797" s="1">
        <v>2020</v>
      </c>
      <c r="F2797" s="1">
        <v>400</v>
      </c>
      <c r="G2797" s="1">
        <v>240</v>
      </c>
      <c r="H2797" s="1">
        <v>233</v>
      </c>
    </row>
    <row r="2798" spans="1:8">
      <c r="A2798" s="1" t="s">
        <v>280</v>
      </c>
      <c r="B2798" s="1" t="s">
        <v>207</v>
      </c>
      <c r="C2798" s="1" t="s">
        <v>202</v>
      </c>
      <c r="D2798" s="1" t="s">
        <v>10</v>
      </c>
      <c r="E2798" s="1">
        <v>2020</v>
      </c>
      <c r="F2798" s="1">
        <v>400</v>
      </c>
      <c r="G2798" s="1">
        <v>240</v>
      </c>
      <c r="H2798" s="1">
        <v>233</v>
      </c>
    </row>
    <row r="2799" spans="1:8">
      <c r="A2799" s="1" t="s">
        <v>280</v>
      </c>
      <c r="B2799" s="1" t="s">
        <v>207</v>
      </c>
      <c r="C2799" s="1" t="s">
        <v>202</v>
      </c>
      <c r="D2799" s="1" t="s">
        <v>9</v>
      </c>
      <c r="E2799" s="1">
        <v>2020</v>
      </c>
      <c r="F2799" s="1">
        <v>400</v>
      </c>
      <c r="G2799" s="1">
        <v>240</v>
      </c>
      <c r="H2799" s="1">
        <v>233</v>
      </c>
    </row>
    <row r="2800" spans="1:8">
      <c r="A2800" s="1" t="s">
        <v>280</v>
      </c>
      <c r="B2800" s="1" t="s">
        <v>207</v>
      </c>
      <c r="C2800" s="1" t="s">
        <v>202</v>
      </c>
      <c r="D2800" s="1" t="s">
        <v>8</v>
      </c>
      <c r="E2800" s="1">
        <v>2020</v>
      </c>
      <c r="F2800" s="1">
        <v>300</v>
      </c>
      <c r="G2800" s="1">
        <v>180</v>
      </c>
      <c r="H2800" s="1">
        <v>175</v>
      </c>
    </row>
    <row r="2801" spans="1:8">
      <c r="A2801" s="1" t="s">
        <v>280</v>
      </c>
      <c r="B2801" s="1" t="s">
        <v>207</v>
      </c>
      <c r="C2801" s="1" t="s">
        <v>202</v>
      </c>
      <c r="D2801" s="1" t="s">
        <v>7</v>
      </c>
      <c r="E2801" s="1">
        <v>2020</v>
      </c>
      <c r="F2801" s="1">
        <v>300</v>
      </c>
      <c r="G2801" s="1">
        <v>180</v>
      </c>
      <c r="H2801" s="1">
        <v>175</v>
      </c>
    </row>
    <row r="2802" spans="1:8">
      <c r="A2802" s="1" t="s">
        <v>280</v>
      </c>
      <c r="B2802" s="1" t="s">
        <v>207</v>
      </c>
      <c r="C2802" s="1" t="s">
        <v>202</v>
      </c>
      <c r="D2802" s="1" t="s">
        <v>6</v>
      </c>
      <c r="E2802" s="1">
        <v>2020</v>
      </c>
      <c r="F2802" s="1">
        <v>300</v>
      </c>
      <c r="G2802" s="1">
        <v>180</v>
      </c>
      <c r="H2802" s="1">
        <v>175</v>
      </c>
    </row>
    <row r="2803" spans="1:8">
      <c r="A2803" s="1" t="s">
        <v>280</v>
      </c>
      <c r="B2803" s="1" t="s">
        <v>207</v>
      </c>
      <c r="C2803" s="1" t="s">
        <v>202</v>
      </c>
      <c r="D2803" s="1" t="s">
        <v>5</v>
      </c>
      <c r="E2803" s="1">
        <v>2020</v>
      </c>
      <c r="F2803" s="1">
        <v>300</v>
      </c>
      <c r="G2803" s="1">
        <v>180</v>
      </c>
      <c r="H2803" s="1">
        <v>175</v>
      </c>
    </row>
    <row r="2804" spans="1:8">
      <c r="A2804" s="1" t="s">
        <v>280</v>
      </c>
      <c r="B2804" s="1" t="s">
        <v>207</v>
      </c>
      <c r="C2804" s="1" t="s">
        <v>202</v>
      </c>
      <c r="D2804" s="1" t="s">
        <v>4</v>
      </c>
      <c r="E2804" s="1">
        <v>2020</v>
      </c>
      <c r="F2804" s="1">
        <v>300</v>
      </c>
      <c r="G2804" s="1">
        <v>180</v>
      </c>
      <c r="H2804" s="1">
        <v>175</v>
      </c>
    </row>
    <row r="2805" spans="1:8">
      <c r="A2805" s="1" t="s">
        <v>280</v>
      </c>
      <c r="B2805" s="1" t="s">
        <v>206</v>
      </c>
      <c r="C2805" s="1" t="s">
        <v>202</v>
      </c>
      <c r="D2805" s="1" t="s">
        <v>18</v>
      </c>
      <c r="E2805" s="1">
        <v>2020</v>
      </c>
      <c r="F2805" s="1">
        <v>300</v>
      </c>
      <c r="G2805" s="1">
        <v>210</v>
      </c>
      <c r="H2805" s="1">
        <v>181</v>
      </c>
    </row>
    <row r="2806" spans="1:8">
      <c r="A2806" s="1" t="s">
        <v>280</v>
      </c>
      <c r="B2806" s="1" t="s">
        <v>206</v>
      </c>
      <c r="C2806" s="1" t="s">
        <v>202</v>
      </c>
      <c r="D2806" s="1" t="s">
        <v>16</v>
      </c>
      <c r="E2806" s="1">
        <v>2020</v>
      </c>
      <c r="F2806" s="1">
        <v>300</v>
      </c>
      <c r="G2806" s="1">
        <v>210</v>
      </c>
      <c r="H2806" s="1">
        <v>181</v>
      </c>
    </row>
    <row r="2807" spans="1:8">
      <c r="A2807" s="1" t="s">
        <v>280</v>
      </c>
      <c r="B2807" s="1" t="s">
        <v>206</v>
      </c>
      <c r="C2807" s="1" t="s">
        <v>202</v>
      </c>
      <c r="D2807" s="1" t="s">
        <v>14</v>
      </c>
      <c r="E2807" s="1">
        <v>2020</v>
      </c>
      <c r="F2807" s="1">
        <v>400</v>
      </c>
      <c r="G2807" s="1">
        <v>280</v>
      </c>
      <c r="H2807" s="1">
        <v>241</v>
      </c>
    </row>
    <row r="2808" spans="1:8">
      <c r="A2808" s="1" t="s">
        <v>280</v>
      </c>
      <c r="B2808" s="1" t="s">
        <v>206</v>
      </c>
      <c r="C2808" s="1" t="s">
        <v>202</v>
      </c>
      <c r="D2808" s="1" t="s">
        <v>13</v>
      </c>
      <c r="E2808" s="1">
        <v>2020</v>
      </c>
      <c r="F2808" s="1">
        <v>300</v>
      </c>
      <c r="G2808" s="1">
        <v>210</v>
      </c>
      <c r="H2808" s="1">
        <v>181</v>
      </c>
    </row>
    <row r="2809" spans="1:8">
      <c r="A2809" s="1" t="s">
        <v>280</v>
      </c>
      <c r="B2809" s="1" t="s">
        <v>206</v>
      </c>
      <c r="C2809" s="1" t="s">
        <v>202</v>
      </c>
      <c r="D2809" s="1" t="s">
        <v>11</v>
      </c>
      <c r="E2809" s="1">
        <v>2020</v>
      </c>
      <c r="F2809" s="1">
        <v>300</v>
      </c>
      <c r="G2809" s="1">
        <v>210</v>
      </c>
      <c r="H2809" s="1">
        <v>181</v>
      </c>
    </row>
    <row r="2810" spans="1:8">
      <c r="A2810" s="1" t="s">
        <v>280</v>
      </c>
      <c r="B2810" s="1" t="s">
        <v>206</v>
      </c>
      <c r="C2810" s="1" t="s">
        <v>202</v>
      </c>
      <c r="D2810" s="1" t="s">
        <v>10</v>
      </c>
      <c r="E2810" s="1">
        <v>2020</v>
      </c>
      <c r="F2810" s="1">
        <v>300</v>
      </c>
      <c r="G2810" s="1">
        <v>210</v>
      </c>
      <c r="H2810" s="1">
        <v>181</v>
      </c>
    </row>
    <row r="2811" spans="1:8">
      <c r="A2811" s="1" t="s">
        <v>280</v>
      </c>
      <c r="B2811" s="1" t="s">
        <v>206</v>
      </c>
      <c r="C2811" s="1" t="s">
        <v>202</v>
      </c>
      <c r="D2811" s="1" t="s">
        <v>9</v>
      </c>
      <c r="E2811" s="1">
        <v>2020</v>
      </c>
      <c r="F2811" s="1">
        <v>400</v>
      </c>
      <c r="G2811" s="1">
        <v>280</v>
      </c>
      <c r="H2811" s="1">
        <v>241</v>
      </c>
    </row>
    <row r="2812" spans="1:8">
      <c r="A2812" s="1" t="s">
        <v>280</v>
      </c>
      <c r="B2812" s="1" t="s">
        <v>206</v>
      </c>
      <c r="C2812" s="1" t="s">
        <v>202</v>
      </c>
      <c r="D2812" s="1" t="s">
        <v>8</v>
      </c>
      <c r="E2812" s="1">
        <v>2020</v>
      </c>
      <c r="F2812" s="1">
        <v>300</v>
      </c>
      <c r="G2812" s="1">
        <v>210</v>
      </c>
      <c r="H2812" s="1">
        <v>181</v>
      </c>
    </row>
    <row r="2813" spans="1:8">
      <c r="A2813" s="1" t="s">
        <v>280</v>
      </c>
      <c r="B2813" s="1" t="s">
        <v>206</v>
      </c>
      <c r="C2813" s="1" t="s">
        <v>202</v>
      </c>
      <c r="D2813" s="1" t="s">
        <v>7</v>
      </c>
      <c r="E2813" s="1">
        <v>2020</v>
      </c>
      <c r="F2813" s="1">
        <v>300</v>
      </c>
      <c r="G2813" s="1">
        <v>210</v>
      </c>
      <c r="H2813" s="1">
        <v>181</v>
      </c>
    </row>
    <row r="2814" spans="1:8">
      <c r="A2814" s="1" t="s">
        <v>280</v>
      </c>
      <c r="B2814" s="1" t="s">
        <v>206</v>
      </c>
      <c r="C2814" s="1" t="s">
        <v>202</v>
      </c>
      <c r="D2814" s="1" t="s">
        <v>6</v>
      </c>
      <c r="E2814" s="1">
        <v>2020</v>
      </c>
      <c r="F2814" s="1">
        <v>300</v>
      </c>
      <c r="G2814" s="1">
        <v>210</v>
      </c>
      <c r="H2814" s="1">
        <v>181</v>
      </c>
    </row>
    <row r="2815" spans="1:8">
      <c r="A2815" s="1" t="s">
        <v>280</v>
      </c>
      <c r="B2815" s="1" t="s">
        <v>206</v>
      </c>
      <c r="C2815" s="1" t="s">
        <v>202</v>
      </c>
      <c r="D2815" s="1" t="s">
        <v>5</v>
      </c>
      <c r="E2815" s="1">
        <v>2020</v>
      </c>
      <c r="F2815" s="1">
        <v>400</v>
      </c>
      <c r="G2815" s="1">
        <v>280</v>
      </c>
      <c r="H2815" s="1">
        <v>241</v>
      </c>
    </row>
    <row r="2816" spans="1:8">
      <c r="A2816" s="1" t="s">
        <v>280</v>
      </c>
      <c r="B2816" s="1" t="s">
        <v>206</v>
      </c>
      <c r="C2816" s="1" t="s">
        <v>202</v>
      </c>
      <c r="D2816" s="1" t="s">
        <v>4</v>
      </c>
      <c r="E2816" s="1">
        <v>2020</v>
      </c>
      <c r="F2816" s="1">
        <v>400</v>
      </c>
      <c r="G2816" s="1">
        <v>280</v>
      </c>
      <c r="H2816" s="1">
        <v>241</v>
      </c>
    </row>
    <row r="2817" spans="1:8">
      <c r="A2817" s="1" t="s">
        <v>280</v>
      </c>
      <c r="B2817" s="1" t="s">
        <v>205</v>
      </c>
      <c r="C2817" s="1" t="s">
        <v>202</v>
      </c>
      <c r="D2817" s="1" t="s">
        <v>18</v>
      </c>
      <c r="E2817" s="1">
        <v>2020</v>
      </c>
      <c r="F2817" s="1">
        <v>100</v>
      </c>
      <c r="G2817" s="1">
        <v>900</v>
      </c>
      <c r="H2817" s="1">
        <v>323</v>
      </c>
    </row>
    <row r="2818" spans="1:8">
      <c r="A2818" s="1" t="s">
        <v>280</v>
      </c>
      <c r="B2818" s="1" t="s">
        <v>205</v>
      </c>
      <c r="C2818" s="1" t="s">
        <v>202</v>
      </c>
      <c r="D2818" s="1" t="s">
        <v>16</v>
      </c>
      <c r="E2818" s="1">
        <v>2020</v>
      </c>
      <c r="F2818" s="1">
        <v>100</v>
      </c>
      <c r="G2818" s="1">
        <v>900</v>
      </c>
      <c r="H2818" s="1">
        <v>323</v>
      </c>
    </row>
    <row r="2819" spans="1:8">
      <c r="A2819" s="1" t="s">
        <v>280</v>
      </c>
      <c r="B2819" s="1" t="s">
        <v>205</v>
      </c>
      <c r="C2819" s="1" t="s">
        <v>202</v>
      </c>
      <c r="D2819" s="1" t="s">
        <v>14</v>
      </c>
      <c r="E2819" s="1">
        <v>2020</v>
      </c>
      <c r="F2819" s="1">
        <v>100</v>
      </c>
      <c r="G2819" s="1">
        <v>900</v>
      </c>
      <c r="H2819" s="1">
        <v>323</v>
      </c>
    </row>
    <row r="2820" spans="1:8">
      <c r="A2820" s="1" t="s">
        <v>280</v>
      </c>
      <c r="B2820" s="1" t="s">
        <v>205</v>
      </c>
      <c r="C2820" s="1" t="s">
        <v>202</v>
      </c>
      <c r="D2820" s="1" t="s">
        <v>13</v>
      </c>
      <c r="E2820" s="1">
        <v>2020</v>
      </c>
      <c r="F2820" s="1">
        <v>100</v>
      </c>
      <c r="G2820" s="1">
        <v>800</v>
      </c>
      <c r="H2820" s="1">
        <v>323</v>
      </c>
    </row>
    <row r="2821" spans="1:8">
      <c r="A2821" s="1" t="s">
        <v>280</v>
      </c>
      <c r="B2821" s="1" t="s">
        <v>205</v>
      </c>
      <c r="C2821" s="1" t="s">
        <v>202</v>
      </c>
      <c r="D2821" s="1" t="s">
        <v>11</v>
      </c>
      <c r="E2821" s="1">
        <v>2020</v>
      </c>
      <c r="F2821" s="1">
        <v>200</v>
      </c>
      <c r="G2821" s="1">
        <v>1600</v>
      </c>
      <c r="H2821" s="1">
        <v>646</v>
      </c>
    </row>
    <row r="2822" spans="1:8">
      <c r="A2822" s="1" t="s">
        <v>280</v>
      </c>
      <c r="B2822" s="1" t="s">
        <v>205</v>
      </c>
      <c r="C2822" s="1" t="s">
        <v>202</v>
      </c>
      <c r="D2822" s="1" t="s">
        <v>10</v>
      </c>
      <c r="E2822" s="1">
        <v>2020</v>
      </c>
      <c r="F2822" s="1">
        <v>200</v>
      </c>
      <c r="G2822" s="1">
        <v>1600</v>
      </c>
      <c r="H2822" s="1">
        <v>646</v>
      </c>
    </row>
    <row r="2823" spans="1:8">
      <c r="A2823" s="1" t="s">
        <v>280</v>
      </c>
      <c r="B2823" s="1" t="s">
        <v>205</v>
      </c>
      <c r="C2823" s="1" t="s">
        <v>202</v>
      </c>
      <c r="D2823" s="1" t="s">
        <v>9</v>
      </c>
      <c r="E2823" s="1">
        <v>2020</v>
      </c>
      <c r="F2823" s="1">
        <v>200</v>
      </c>
      <c r="G2823" s="1">
        <v>1600</v>
      </c>
      <c r="H2823" s="1">
        <v>646</v>
      </c>
    </row>
    <row r="2824" spans="1:8">
      <c r="A2824" s="1" t="s">
        <v>280</v>
      </c>
      <c r="B2824" s="1" t="s">
        <v>205</v>
      </c>
      <c r="C2824" s="1" t="s">
        <v>202</v>
      </c>
      <c r="D2824" s="1" t="s">
        <v>8</v>
      </c>
      <c r="E2824" s="1">
        <v>2020</v>
      </c>
      <c r="F2824" s="1">
        <v>200</v>
      </c>
      <c r="G2824" s="1">
        <v>1600</v>
      </c>
      <c r="H2824" s="1">
        <v>646</v>
      </c>
    </row>
    <row r="2825" spans="1:8">
      <c r="A2825" s="1" t="s">
        <v>280</v>
      </c>
      <c r="B2825" s="1" t="s">
        <v>205</v>
      </c>
      <c r="C2825" s="1" t="s">
        <v>202</v>
      </c>
      <c r="D2825" s="1" t="s">
        <v>7</v>
      </c>
      <c r="E2825" s="1">
        <v>2020</v>
      </c>
      <c r="F2825" s="1">
        <v>200</v>
      </c>
      <c r="G2825" s="1">
        <v>1600</v>
      </c>
      <c r="H2825" s="1">
        <v>646</v>
      </c>
    </row>
    <row r="2826" spans="1:8">
      <c r="A2826" s="1" t="s">
        <v>280</v>
      </c>
      <c r="B2826" s="1" t="s">
        <v>205</v>
      </c>
      <c r="C2826" s="1" t="s">
        <v>202</v>
      </c>
      <c r="D2826" s="1" t="s">
        <v>6</v>
      </c>
      <c r="E2826" s="1">
        <v>2020</v>
      </c>
      <c r="F2826" s="1">
        <v>200</v>
      </c>
      <c r="G2826" s="1">
        <v>1600</v>
      </c>
      <c r="H2826" s="1">
        <v>646</v>
      </c>
    </row>
    <row r="2827" spans="1:8">
      <c r="A2827" s="1" t="s">
        <v>280</v>
      </c>
      <c r="B2827" s="1" t="s">
        <v>205</v>
      </c>
      <c r="C2827" s="1" t="s">
        <v>202</v>
      </c>
      <c r="D2827" s="1" t="s">
        <v>5</v>
      </c>
      <c r="E2827" s="1">
        <v>2020</v>
      </c>
      <c r="F2827" s="1">
        <v>200</v>
      </c>
      <c r="G2827" s="1">
        <v>1600</v>
      </c>
      <c r="H2827" s="1">
        <v>646</v>
      </c>
    </row>
    <row r="2828" spans="1:8">
      <c r="A2828" s="1" t="s">
        <v>280</v>
      </c>
      <c r="B2828" s="1" t="s">
        <v>205</v>
      </c>
      <c r="C2828" s="1" t="s">
        <v>202</v>
      </c>
      <c r="D2828" s="1" t="s">
        <v>4</v>
      </c>
      <c r="E2828" s="1">
        <v>2020</v>
      </c>
      <c r="F2828" s="1">
        <v>200</v>
      </c>
      <c r="G2828" s="1">
        <v>1600</v>
      </c>
      <c r="H2828" s="1">
        <v>646</v>
      </c>
    </row>
    <row r="2829" spans="1:8">
      <c r="A2829" s="1" t="s">
        <v>280</v>
      </c>
      <c r="B2829" s="1" t="s">
        <v>204</v>
      </c>
      <c r="C2829" s="1" t="s">
        <v>202</v>
      </c>
      <c r="D2829" s="1" t="s">
        <v>16</v>
      </c>
      <c r="E2829" s="1">
        <v>2020</v>
      </c>
      <c r="F2829" s="1">
        <v>100</v>
      </c>
      <c r="G2829" s="1">
        <v>299</v>
      </c>
      <c r="H2829" s="1">
        <v>154</v>
      </c>
    </row>
    <row r="2830" spans="1:8">
      <c r="A2830" s="1" t="s">
        <v>280</v>
      </c>
      <c r="B2830" s="1" t="s">
        <v>204</v>
      </c>
      <c r="C2830" s="1" t="s">
        <v>202</v>
      </c>
      <c r="D2830" s="1" t="s">
        <v>14</v>
      </c>
      <c r="E2830" s="1">
        <v>2020</v>
      </c>
      <c r="F2830" s="1">
        <v>200</v>
      </c>
      <c r="G2830" s="1">
        <v>598</v>
      </c>
      <c r="H2830" s="1">
        <v>308</v>
      </c>
    </row>
    <row r="2831" spans="1:8">
      <c r="A2831" s="1" t="s">
        <v>280</v>
      </c>
      <c r="B2831" s="1" t="s">
        <v>204</v>
      </c>
      <c r="C2831" s="1" t="s">
        <v>202</v>
      </c>
      <c r="D2831" s="1" t="s">
        <v>13</v>
      </c>
      <c r="E2831" s="1">
        <v>2020</v>
      </c>
      <c r="F2831" s="1">
        <v>200</v>
      </c>
      <c r="G2831" s="1">
        <v>598</v>
      </c>
      <c r="H2831" s="1">
        <v>308</v>
      </c>
    </row>
    <row r="2832" spans="1:8">
      <c r="A2832" s="1" t="s">
        <v>280</v>
      </c>
      <c r="B2832" s="1" t="s">
        <v>204</v>
      </c>
      <c r="C2832" s="1" t="s">
        <v>202</v>
      </c>
      <c r="D2832" s="1" t="s">
        <v>11</v>
      </c>
      <c r="E2832" s="1">
        <v>2020</v>
      </c>
      <c r="F2832" s="1">
        <v>200</v>
      </c>
      <c r="G2832" s="1">
        <v>598</v>
      </c>
      <c r="H2832" s="1">
        <v>308</v>
      </c>
    </row>
    <row r="2833" spans="1:8">
      <c r="A2833" s="1" t="s">
        <v>280</v>
      </c>
      <c r="B2833" s="1" t="s">
        <v>204</v>
      </c>
      <c r="C2833" s="1" t="s">
        <v>202</v>
      </c>
      <c r="D2833" s="1" t="s">
        <v>10</v>
      </c>
      <c r="E2833" s="1">
        <v>2020</v>
      </c>
      <c r="F2833" s="1">
        <v>200</v>
      </c>
      <c r="G2833" s="1">
        <v>598</v>
      </c>
      <c r="H2833" s="1">
        <v>308</v>
      </c>
    </row>
    <row r="2834" spans="1:8">
      <c r="A2834" s="1" t="s">
        <v>280</v>
      </c>
      <c r="B2834" s="1" t="s">
        <v>204</v>
      </c>
      <c r="C2834" s="1" t="s">
        <v>202</v>
      </c>
      <c r="D2834" s="1" t="s">
        <v>9</v>
      </c>
      <c r="E2834" s="1">
        <v>2020</v>
      </c>
      <c r="F2834" s="1">
        <v>200</v>
      </c>
      <c r="G2834" s="1">
        <v>550</v>
      </c>
      <c r="H2834" s="1">
        <v>308</v>
      </c>
    </row>
    <row r="2835" spans="1:8">
      <c r="A2835" s="1" t="s">
        <v>280</v>
      </c>
      <c r="B2835" s="1" t="s">
        <v>204</v>
      </c>
      <c r="C2835" s="1" t="s">
        <v>202</v>
      </c>
      <c r="D2835" s="1" t="s">
        <v>8</v>
      </c>
      <c r="E2835" s="1">
        <v>2020</v>
      </c>
      <c r="F2835" s="1">
        <v>200</v>
      </c>
      <c r="G2835" s="1">
        <v>550</v>
      </c>
      <c r="H2835" s="1">
        <v>308</v>
      </c>
    </row>
    <row r="2836" spans="1:8">
      <c r="A2836" s="1" t="s">
        <v>280</v>
      </c>
      <c r="B2836" s="1" t="s">
        <v>204</v>
      </c>
      <c r="C2836" s="1" t="s">
        <v>202</v>
      </c>
      <c r="D2836" s="1" t="s">
        <v>7</v>
      </c>
      <c r="E2836" s="1">
        <v>2020</v>
      </c>
      <c r="F2836" s="1">
        <v>200</v>
      </c>
      <c r="G2836" s="1">
        <v>550</v>
      </c>
      <c r="H2836" s="1">
        <v>308</v>
      </c>
    </row>
    <row r="2837" spans="1:8">
      <c r="A2837" s="1" t="s">
        <v>280</v>
      </c>
      <c r="B2837" s="1" t="s">
        <v>204</v>
      </c>
      <c r="C2837" s="1" t="s">
        <v>202</v>
      </c>
      <c r="D2837" s="1" t="s">
        <v>6</v>
      </c>
      <c r="E2837" s="1">
        <v>2020</v>
      </c>
      <c r="F2837" s="1">
        <v>200</v>
      </c>
      <c r="G2837" s="1">
        <v>550</v>
      </c>
      <c r="H2837" s="1">
        <v>308</v>
      </c>
    </row>
    <row r="2838" spans="1:8">
      <c r="A2838" s="1" t="s">
        <v>280</v>
      </c>
      <c r="B2838" s="1" t="s">
        <v>204</v>
      </c>
      <c r="C2838" s="1" t="s">
        <v>202</v>
      </c>
      <c r="D2838" s="1" t="s">
        <v>5</v>
      </c>
      <c r="E2838" s="1">
        <v>2020</v>
      </c>
      <c r="F2838" s="1">
        <v>200</v>
      </c>
      <c r="G2838" s="1">
        <v>550</v>
      </c>
      <c r="H2838" s="1">
        <v>308</v>
      </c>
    </row>
    <row r="2839" spans="1:8">
      <c r="A2839" s="1" t="s">
        <v>280</v>
      </c>
      <c r="B2839" s="1" t="s">
        <v>204</v>
      </c>
      <c r="C2839" s="1" t="s">
        <v>202</v>
      </c>
      <c r="D2839" s="1" t="s">
        <v>4</v>
      </c>
      <c r="E2839" s="1">
        <v>2020</v>
      </c>
      <c r="F2839" s="1">
        <v>200</v>
      </c>
      <c r="G2839" s="1">
        <v>550</v>
      </c>
      <c r="H2839" s="1">
        <v>308</v>
      </c>
    </row>
    <row r="2840" spans="1:8">
      <c r="A2840" s="1" t="s">
        <v>280</v>
      </c>
      <c r="B2840" s="1" t="s">
        <v>203</v>
      </c>
      <c r="C2840" s="1" t="s">
        <v>202</v>
      </c>
      <c r="D2840" s="1" t="s">
        <v>11</v>
      </c>
      <c r="E2840" s="1">
        <v>2020</v>
      </c>
      <c r="F2840" s="1">
        <v>300</v>
      </c>
      <c r="G2840" s="1">
        <v>840</v>
      </c>
      <c r="H2840" s="1">
        <v>364</v>
      </c>
    </row>
    <row r="2841" spans="1:8">
      <c r="A2841" s="1" t="s">
        <v>280</v>
      </c>
      <c r="B2841" s="1" t="s">
        <v>203</v>
      </c>
      <c r="C2841" s="1" t="s">
        <v>202</v>
      </c>
      <c r="D2841" s="1" t="s">
        <v>10</v>
      </c>
      <c r="E2841" s="1">
        <v>2020</v>
      </c>
      <c r="F2841" s="1">
        <v>300</v>
      </c>
      <c r="G2841" s="1">
        <v>840</v>
      </c>
      <c r="H2841" s="1">
        <v>364</v>
      </c>
    </row>
    <row r="2842" spans="1:8">
      <c r="A2842" s="1" t="s">
        <v>280</v>
      </c>
      <c r="B2842" s="1" t="s">
        <v>203</v>
      </c>
      <c r="C2842" s="1" t="s">
        <v>202</v>
      </c>
      <c r="D2842" s="1" t="s">
        <v>9</v>
      </c>
      <c r="E2842" s="1">
        <v>2020</v>
      </c>
      <c r="F2842" s="1">
        <v>300</v>
      </c>
      <c r="G2842" s="1">
        <v>840</v>
      </c>
      <c r="H2842" s="1">
        <v>364</v>
      </c>
    </row>
    <row r="2843" spans="1:8">
      <c r="A2843" s="1" t="s">
        <v>280</v>
      </c>
      <c r="B2843" s="1" t="s">
        <v>203</v>
      </c>
      <c r="C2843" s="1" t="s">
        <v>202</v>
      </c>
      <c r="D2843" s="1" t="s">
        <v>8</v>
      </c>
      <c r="E2843" s="1">
        <v>2020</v>
      </c>
      <c r="F2843" s="1">
        <v>300</v>
      </c>
      <c r="G2843" s="1">
        <v>840</v>
      </c>
      <c r="H2843" s="1">
        <v>364</v>
      </c>
    </row>
    <row r="2844" spans="1:8">
      <c r="A2844" s="1" t="s">
        <v>280</v>
      </c>
      <c r="B2844" s="1" t="s">
        <v>203</v>
      </c>
      <c r="C2844" s="1" t="s">
        <v>202</v>
      </c>
      <c r="D2844" s="1" t="s">
        <v>7</v>
      </c>
      <c r="E2844" s="1">
        <v>2020</v>
      </c>
      <c r="F2844" s="1">
        <v>300</v>
      </c>
      <c r="G2844" s="1">
        <v>840</v>
      </c>
      <c r="H2844" s="1">
        <v>364</v>
      </c>
    </row>
    <row r="2845" spans="1:8">
      <c r="A2845" s="1" t="s">
        <v>280</v>
      </c>
      <c r="B2845" s="1" t="s">
        <v>203</v>
      </c>
      <c r="C2845" s="1" t="s">
        <v>202</v>
      </c>
      <c r="D2845" s="1" t="s">
        <v>6</v>
      </c>
      <c r="E2845" s="1">
        <v>2020</v>
      </c>
      <c r="F2845" s="1">
        <v>300</v>
      </c>
      <c r="G2845" s="1">
        <v>840</v>
      </c>
      <c r="H2845" s="1">
        <v>364</v>
      </c>
    </row>
    <row r="2846" spans="1:8">
      <c r="A2846" s="1" t="s">
        <v>280</v>
      </c>
      <c r="B2846" s="1" t="s">
        <v>203</v>
      </c>
      <c r="C2846" s="1" t="s">
        <v>202</v>
      </c>
      <c r="D2846" s="1" t="s">
        <v>5</v>
      </c>
      <c r="E2846" s="1">
        <v>2020</v>
      </c>
      <c r="F2846" s="1">
        <v>300</v>
      </c>
      <c r="G2846" s="1">
        <v>840</v>
      </c>
      <c r="H2846" s="1">
        <v>364</v>
      </c>
    </row>
    <row r="2847" spans="1:8">
      <c r="A2847" s="1" t="s">
        <v>280</v>
      </c>
      <c r="B2847" s="1" t="s">
        <v>203</v>
      </c>
      <c r="C2847" s="1" t="s">
        <v>202</v>
      </c>
      <c r="D2847" s="1" t="s">
        <v>4</v>
      </c>
      <c r="E2847" s="1">
        <v>2020</v>
      </c>
      <c r="F2847" s="1">
        <v>300</v>
      </c>
      <c r="G2847" s="1">
        <v>840</v>
      </c>
      <c r="H2847" s="1">
        <v>364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20D9-9BBA-4656-9DDE-6CC4B1C12186}">
  <dimension ref="A1:F48"/>
  <sheetViews>
    <sheetView workbookViewId="0"/>
  </sheetViews>
  <sheetFormatPr defaultRowHeight="12.75"/>
  <cols>
    <col min="1" max="1" width="23.85546875" style="1" customWidth="1"/>
    <col min="2" max="2" width="11" style="1" customWidth="1"/>
    <col min="3" max="3" width="24.85546875" style="1" customWidth="1"/>
    <col min="4" max="4" width="11.7109375" style="1" customWidth="1"/>
    <col min="5" max="5" width="16.28515625" style="1" customWidth="1"/>
    <col min="6" max="6" width="20.7109375" style="1" customWidth="1"/>
    <col min="7" max="16384" width="9.140625" style="1"/>
  </cols>
  <sheetData>
    <row r="1" spans="1:6" ht="15.75">
      <c r="A1" s="57" t="s">
        <v>281</v>
      </c>
      <c r="B1" s="58" t="s">
        <v>255</v>
      </c>
      <c r="C1" s="58" t="s">
        <v>282</v>
      </c>
      <c r="D1" s="58" t="s">
        <v>43</v>
      </c>
      <c r="E1" s="58" t="s">
        <v>283</v>
      </c>
      <c r="F1" s="58" t="s">
        <v>284</v>
      </c>
    </row>
    <row r="2" spans="1:6" ht="15">
      <c r="A2" s="59">
        <v>43134</v>
      </c>
      <c r="B2" s="1" t="s">
        <v>285</v>
      </c>
      <c r="C2" s="1" t="s">
        <v>286</v>
      </c>
      <c r="D2" s="60">
        <v>24011.97</v>
      </c>
      <c r="E2" s="1">
        <v>28</v>
      </c>
      <c r="F2" s="61">
        <f t="shared" ref="F2:F48" si="0">D2/E2</f>
        <v>857.57035714285723</v>
      </c>
    </row>
    <row r="3" spans="1:6" ht="15">
      <c r="A3" s="59">
        <v>43163</v>
      </c>
      <c r="B3" s="1" t="s">
        <v>287</v>
      </c>
      <c r="C3" s="1" t="s">
        <v>288</v>
      </c>
      <c r="D3" s="62">
        <v>25956.32</v>
      </c>
      <c r="E3" s="1">
        <v>14</v>
      </c>
      <c r="F3" s="61">
        <f t="shared" si="0"/>
        <v>1854.0228571428572</v>
      </c>
    </row>
    <row r="4" spans="1:6" ht="15">
      <c r="A4" s="59">
        <v>43265</v>
      </c>
      <c r="B4" s="1" t="s">
        <v>289</v>
      </c>
      <c r="C4" s="1" t="s">
        <v>290</v>
      </c>
      <c r="D4" s="62">
        <v>25987.55</v>
      </c>
      <c r="E4" s="1">
        <v>22</v>
      </c>
      <c r="F4" s="61">
        <f t="shared" si="0"/>
        <v>1181.2522727272726</v>
      </c>
    </row>
    <row r="5" spans="1:6" ht="15">
      <c r="A5" s="59">
        <v>43164</v>
      </c>
      <c r="B5" s="1" t="s">
        <v>291</v>
      </c>
      <c r="C5" s="1" t="s">
        <v>292</v>
      </c>
      <c r="D5" s="62">
        <v>27788.44</v>
      </c>
      <c r="E5" s="1">
        <v>27</v>
      </c>
      <c r="F5" s="61">
        <f t="shared" si="0"/>
        <v>1029.2014814814813</v>
      </c>
    </row>
    <row r="6" spans="1:6" ht="15">
      <c r="A6" s="59">
        <v>43336</v>
      </c>
      <c r="B6" s="1" t="s">
        <v>285</v>
      </c>
      <c r="C6" s="1" t="s">
        <v>293</v>
      </c>
      <c r="D6" s="62">
        <v>28585.89</v>
      </c>
      <c r="E6" s="1">
        <v>20</v>
      </c>
      <c r="F6" s="61">
        <f t="shared" si="0"/>
        <v>1429.2945</v>
      </c>
    </row>
    <row r="7" spans="1:6" ht="15">
      <c r="A7" s="59">
        <v>43337</v>
      </c>
      <c r="B7" s="1" t="s">
        <v>287</v>
      </c>
      <c r="C7" s="1" t="s">
        <v>294</v>
      </c>
      <c r="D7" s="62">
        <v>33985.89</v>
      </c>
      <c r="E7" s="1">
        <v>21</v>
      </c>
      <c r="F7" s="61">
        <f t="shared" si="0"/>
        <v>1618.3757142857144</v>
      </c>
    </row>
    <row r="8" spans="1:6" ht="15">
      <c r="A8" s="59">
        <v>43133</v>
      </c>
      <c r="B8" s="1" t="s">
        <v>295</v>
      </c>
      <c r="C8" s="1" t="s">
        <v>290</v>
      </c>
      <c r="D8" s="62">
        <v>33985.9</v>
      </c>
      <c r="E8" s="1">
        <v>29</v>
      </c>
      <c r="F8" s="61">
        <f t="shared" si="0"/>
        <v>1171.9275862068966</v>
      </c>
    </row>
    <row r="9" spans="1:6" ht="15">
      <c r="A9" s="59">
        <v>43373</v>
      </c>
      <c r="B9" s="1" t="s">
        <v>296</v>
      </c>
      <c r="C9" s="1" t="s">
        <v>292</v>
      </c>
      <c r="D9" s="62">
        <v>34979.9</v>
      </c>
      <c r="E9" s="1">
        <v>21</v>
      </c>
      <c r="F9" s="61">
        <f t="shared" si="0"/>
        <v>1665.7095238095239</v>
      </c>
    </row>
    <row r="10" spans="1:6" ht="15">
      <c r="A10" s="59">
        <v>43132</v>
      </c>
      <c r="B10" s="1" t="s">
        <v>297</v>
      </c>
      <c r="C10" s="1" t="s">
        <v>294</v>
      </c>
      <c r="D10" s="62">
        <v>34987.660000000003</v>
      </c>
      <c r="E10" s="1">
        <v>27</v>
      </c>
      <c r="F10" s="61">
        <f t="shared" si="0"/>
        <v>1295.8392592592593</v>
      </c>
    </row>
    <row r="11" spans="1:6" ht="15">
      <c r="A11" s="59">
        <v>43131</v>
      </c>
      <c r="B11" s="1" t="s">
        <v>298</v>
      </c>
      <c r="C11" s="1" t="s">
        <v>293</v>
      </c>
      <c r="D11" s="62">
        <v>34987.89</v>
      </c>
      <c r="E11" s="1">
        <v>22</v>
      </c>
      <c r="F11" s="61">
        <f t="shared" si="0"/>
        <v>1590.3586363636364</v>
      </c>
    </row>
    <row r="12" spans="1:6" ht="15">
      <c r="A12" s="59">
        <v>43264</v>
      </c>
      <c r="B12" s="1" t="s">
        <v>299</v>
      </c>
      <c r="C12" s="1" t="s">
        <v>294</v>
      </c>
      <c r="D12" s="62">
        <v>34987.89</v>
      </c>
      <c r="E12" s="1">
        <v>45</v>
      </c>
      <c r="F12" s="61">
        <f t="shared" si="0"/>
        <v>777.50866666666661</v>
      </c>
    </row>
    <row r="13" spans="1:6" ht="15">
      <c r="A13" s="59">
        <v>43304</v>
      </c>
      <c r="B13" s="1" t="s">
        <v>298</v>
      </c>
      <c r="C13" s="1" t="s">
        <v>286</v>
      </c>
      <c r="D13" s="62">
        <v>38585.89</v>
      </c>
      <c r="E13" s="1">
        <v>45</v>
      </c>
      <c r="F13" s="61">
        <f t="shared" si="0"/>
        <v>857.46422222222225</v>
      </c>
    </row>
    <row r="14" spans="1:6" ht="15">
      <c r="A14" s="59">
        <v>43372</v>
      </c>
      <c r="B14" s="1" t="s">
        <v>300</v>
      </c>
      <c r="C14" s="1" t="s">
        <v>288</v>
      </c>
      <c r="D14" s="62">
        <v>42956.97</v>
      </c>
      <c r="E14" s="1">
        <v>29</v>
      </c>
      <c r="F14" s="61">
        <f t="shared" si="0"/>
        <v>1481.274827586207</v>
      </c>
    </row>
    <row r="15" spans="1:6" ht="15">
      <c r="A15" s="59">
        <v>43464</v>
      </c>
      <c r="B15" s="1" t="s">
        <v>295</v>
      </c>
      <c r="C15" s="1" t="s">
        <v>290</v>
      </c>
      <c r="D15" s="62">
        <v>44987.63</v>
      </c>
      <c r="E15" s="1">
        <v>22</v>
      </c>
      <c r="F15" s="61">
        <f t="shared" si="0"/>
        <v>2044.8922727272727</v>
      </c>
    </row>
    <row r="16" spans="1:6" ht="15">
      <c r="A16" s="59">
        <v>43228</v>
      </c>
      <c r="B16" s="1" t="s">
        <v>296</v>
      </c>
      <c r="C16" s="1" t="s">
        <v>290</v>
      </c>
      <c r="D16" s="62">
        <v>45124.34</v>
      </c>
      <c r="E16" s="1">
        <v>22</v>
      </c>
      <c r="F16" s="61">
        <f t="shared" si="0"/>
        <v>2051.1063636363633</v>
      </c>
    </row>
    <row r="17" spans="1:6" ht="15">
      <c r="A17" s="59">
        <v>43378</v>
      </c>
      <c r="B17" s="1" t="s">
        <v>289</v>
      </c>
      <c r="C17" s="1" t="s">
        <v>293</v>
      </c>
      <c r="D17" s="62">
        <v>45667.89</v>
      </c>
      <c r="E17" s="1">
        <v>29</v>
      </c>
      <c r="F17" s="61">
        <f t="shared" si="0"/>
        <v>1574.7548275862068</v>
      </c>
    </row>
    <row r="18" spans="1:6" ht="15">
      <c r="A18" s="59">
        <v>43401</v>
      </c>
      <c r="B18" s="1" t="s">
        <v>291</v>
      </c>
      <c r="C18" s="1" t="s">
        <v>290</v>
      </c>
      <c r="D18" s="62">
        <v>45876.55</v>
      </c>
      <c r="E18" s="1">
        <v>22</v>
      </c>
      <c r="F18" s="61">
        <f t="shared" si="0"/>
        <v>2085.2977272727276</v>
      </c>
    </row>
    <row r="19" spans="1:6" ht="15">
      <c r="A19" s="59">
        <v>43339</v>
      </c>
      <c r="B19" s="1" t="s">
        <v>291</v>
      </c>
      <c r="C19" s="1" t="s">
        <v>290</v>
      </c>
      <c r="D19" s="62">
        <v>45987.55</v>
      </c>
      <c r="E19" s="1">
        <v>24</v>
      </c>
      <c r="F19" s="61">
        <f t="shared" si="0"/>
        <v>1916.1479166666668</v>
      </c>
    </row>
    <row r="20" spans="1:6" ht="15">
      <c r="A20" s="59">
        <v>43475</v>
      </c>
      <c r="B20" s="1" t="s">
        <v>297</v>
      </c>
      <c r="C20" s="1" t="s">
        <v>294</v>
      </c>
      <c r="D20" s="62">
        <v>47987</v>
      </c>
      <c r="E20" s="1">
        <v>22</v>
      </c>
      <c r="F20" s="61">
        <f t="shared" si="0"/>
        <v>2181.2272727272725</v>
      </c>
    </row>
    <row r="21" spans="1:6" ht="15">
      <c r="A21" s="59">
        <v>43116</v>
      </c>
      <c r="B21" s="1" t="s">
        <v>299</v>
      </c>
      <c r="C21" s="1" t="s">
        <v>288</v>
      </c>
      <c r="D21" s="62">
        <v>48999.55</v>
      </c>
      <c r="E21" s="1">
        <v>22</v>
      </c>
      <c r="F21" s="61">
        <f t="shared" si="0"/>
        <v>2227.2522727272731</v>
      </c>
    </row>
    <row r="22" spans="1:6" ht="15">
      <c r="A22" s="59">
        <v>43436</v>
      </c>
      <c r="B22" s="1" t="s">
        <v>296</v>
      </c>
      <c r="C22" s="1" t="s">
        <v>293</v>
      </c>
      <c r="D22" s="62">
        <v>49775.83</v>
      </c>
      <c r="E22" s="1">
        <v>20</v>
      </c>
      <c r="F22" s="61">
        <f t="shared" si="0"/>
        <v>2488.7915000000003</v>
      </c>
    </row>
    <row r="23" spans="1:6" ht="15">
      <c r="A23" s="59">
        <v>43434</v>
      </c>
      <c r="B23" s="1" t="s">
        <v>300</v>
      </c>
      <c r="C23" s="1" t="s">
        <v>292</v>
      </c>
      <c r="D23" s="62">
        <v>52987.39</v>
      </c>
      <c r="E23" s="1">
        <v>23</v>
      </c>
      <c r="F23" s="61">
        <f t="shared" si="0"/>
        <v>2303.7995652173913</v>
      </c>
    </row>
    <row r="24" spans="1:6" ht="15">
      <c r="A24" s="59">
        <v>43120</v>
      </c>
      <c r="B24" s="1" t="s">
        <v>289</v>
      </c>
      <c r="C24" s="1" t="s">
        <v>292</v>
      </c>
      <c r="D24" s="62">
        <v>53900.55</v>
      </c>
      <c r="E24" s="1">
        <v>25</v>
      </c>
      <c r="F24" s="61">
        <f t="shared" si="0"/>
        <v>2156.0219999999999</v>
      </c>
    </row>
    <row r="25" spans="1:6" ht="15">
      <c r="A25" s="59">
        <v>43370</v>
      </c>
      <c r="B25" s="1" t="s">
        <v>289</v>
      </c>
      <c r="C25" s="1" t="s">
        <v>286</v>
      </c>
      <c r="D25" s="62">
        <v>54785.760000000002</v>
      </c>
      <c r="E25" s="1">
        <v>24</v>
      </c>
      <c r="F25" s="61">
        <f t="shared" si="0"/>
        <v>2282.7400000000002</v>
      </c>
    </row>
    <row r="26" spans="1:6" ht="15">
      <c r="A26" s="59">
        <v>43433</v>
      </c>
      <c r="B26" s="1" t="s">
        <v>287</v>
      </c>
      <c r="C26" s="1" t="s">
        <v>286</v>
      </c>
      <c r="D26" s="62">
        <v>54785.77</v>
      </c>
      <c r="E26" s="1">
        <v>17</v>
      </c>
      <c r="F26" s="61">
        <f t="shared" si="0"/>
        <v>3222.6923529411761</v>
      </c>
    </row>
    <row r="27" spans="1:6" ht="15">
      <c r="A27" s="59">
        <v>43436</v>
      </c>
      <c r="B27" s="1" t="s">
        <v>301</v>
      </c>
      <c r="C27" s="1" t="s">
        <v>294</v>
      </c>
      <c r="D27" s="62">
        <v>54967.55</v>
      </c>
      <c r="E27" s="1">
        <v>19</v>
      </c>
      <c r="F27" s="61">
        <f t="shared" si="0"/>
        <v>2893.0289473684211</v>
      </c>
    </row>
    <row r="28" spans="1:6" ht="15">
      <c r="A28" s="59">
        <v>43115</v>
      </c>
      <c r="B28" s="1" t="s">
        <v>302</v>
      </c>
      <c r="C28" s="1" t="s">
        <v>286</v>
      </c>
      <c r="D28" s="62">
        <v>54987.55</v>
      </c>
      <c r="E28" s="1">
        <v>12</v>
      </c>
      <c r="F28" s="61">
        <f t="shared" si="0"/>
        <v>4582.2958333333336</v>
      </c>
    </row>
    <row r="29" spans="1:6" ht="15">
      <c r="A29" s="59">
        <v>43434</v>
      </c>
      <c r="B29" s="1" t="s">
        <v>297</v>
      </c>
      <c r="C29" s="1" t="s">
        <v>288</v>
      </c>
      <c r="D29" s="62">
        <v>54987.89</v>
      </c>
      <c r="E29" s="1">
        <v>24</v>
      </c>
      <c r="F29" s="61">
        <f t="shared" si="0"/>
        <v>2291.1620833333332</v>
      </c>
    </row>
    <row r="30" spans="1:6" ht="15">
      <c r="A30" s="59">
        <v>43467</v>
      </c>
      <c r="B30" s="1" t="s">
        <v>299</v>
      </c>
      <c r="C30" s="1" t="s">
        <v>288</v>
      </c>
      <c r="D30" s="62">
        <v>55987.45</v>
      </c>
      <c r="E30" s="1">
        <v>22</v>
      </c>
      <c r="F30" s="61">
        <f t="shared" si="0"/>
        <v>2544.8840909090909</v>
      </c>
    </row>
    <row r="31" spans="1:6" ht="15">
      <c r="A31" s="59">
        <v>43261</v>
      </c>
      <c r="B31" s="1" t="s">
        <v>295</v>
      </c>
      <c r="C31" s="1" t="s">
        <v>288</v>
      </c>
      <c r="D31" s="62">
        <v>56098.87</v>
      </c>
      <c r="E31" s="1">
        <v>23</v>
      </c>
      <c r="F31" s="61">
        <f t="shared" si="0"/>
        <v>2439.0813043478261</v>
      </c>
    </row>
    <row r="32" spans="1:6" ht="15">
      <c r="A32" s="59">
        <v>43229</v>
      </c>
      <c r="B32" s="1" t="s">
        <v>301</v>
      </c>
      <c r="C32" s="1" t="s">
        <v>286</v>
      </c>
      <c r="D32" s="62">
        <v>56987.87</v>
      </c>
      <c r="E32" s="1">
        <v>29</v>
      </c>
      <c r="F32" s="61">
        <f t="shared" si="0"/>
        <v>1965.0989655172414</v>
      </c>
    </row>
    <row r="33" spans="1:6" ht="15">
      <c r="A33" s="59">
        <v>43495</v>
      </c>
      <c r="B33" s="1" t="s">
        <v>285</v>
      </c>
      <c r="C33" s="1" t="s">
        <v>286</v>
      </c>
      <c r="D33" s="62">
        <v>64987.89</v>
      </c>
      <c r="E33" s="1">
        <v>22</v>
      </c>
      <c r="F33" s="61">
        <f t="shared" si="0"/>
        <v>2953.9949999999999</v>
      </c>
    </row>
    <row r="34" spans="1:6" ht="15">
      <c r="A34" s="59">
        <v>43472</v>
      </c>
      <c r="B34" s="1" t="s">
        <v>298</v>
      </c>
      <c r="C34" s="1" t="s">
        <v>293</v>
      </c>
      <c r="D34" s="62">
        <v>65967.89</v>
      </c>
      <c r="E34" s="1">
        <v>18</v>
      </c>
      <c r="F34" s="61">
        <f t="shared" si="0"/>
        <v>3664.8827777777778</v>
      </c>
    </row>
    <row r="35" spans="1:6" ht="15">
      <c r="A35" s="59">
        <v>43262</v>
      </c>
      <c r="B35" s="1" t="s">
        <v>296</v>
      </c>
      <c r="C35" s="1" t="s">
        <v>292</v>
      </c>
      <c r="D35" s="62">
        <v>67889.539999999994</v>
      </c>
      <c r="E35" s="1">
        <v>24</v>
      </c>
      <c r="F35" s="61">
        <f t="shared" si="0"/>
        <v>2828.7308333333331</v>
      </c>
    </row>
    <row r="36" spans="1:6" ht="15">
      <c r="A36" s="59">
        <v>43464</v>
      </c>
      <c r="B36" s="1" t="s">
        <v>302</v>
      </c>
      <c r="C36" s="1" t="s">
        <v>286</v>
      </c>
      <c r="D36" s="62">
        <v>67987</v>
      </c>
      <c r="E36" s="1">
        <v>12</v>
      </c>
      <c r="F36" s="61">
        <f t="shared" si="0"/>
        <v>5665.583333333333</v>
      </c>
    </row>
    <row r="37" spans="1:6" ht="15">
      <c r="A37" s="59">
        <v>43400</v>
      </c>
      <c r="B37" s="1" t="s">
        <v>298</v>
      </c>
      <c r="C37" s="1" t="s">
        <v>294</v>
      </c>
      <c r="D37" s="62">
        <v>68585.89</v>
      </c>
      <c r="E37" s="1">
        <v>19</v>
      </c>
      <c r="F37" s="61">
        <f t="shared" si="0"/>
        <v>3609.7836842105262</v>
      </c>
    </row>
    <row r="38" spans="1:6" ht="15">
      <c r="A38" s="59">
        <v>43306</v>
      </c>
      <c r="B38" s="1" t="s">
        <v>295</v>
      </c>
      <c r="C38" s="1" t="s">
        <v>292</v>
      </c>
      <c r="D38" s="62">
        <v>70007.88</v>
      </c>
      <c r="E38" s="1">
        <v>30</v>
      </c>
      <c r="F38" s="61">
        <f t="shared" si="0"/>
        <v>2333.596</v>
      </c>
    </row>
    <row r="39" spans="1:6" ht="15">
      <c r="A39" s="59">
        <v>43480</v>
      </c>
      <c r="B39" s="1" t="s">
        <v>295</v>
      </c>
      <c r="C39" s="1" t="s">
        <v>290</v>
      </c>
      <c r="D39" s="62">
        <v>74987.89</v>
      </c>
      <c r="E39" s="1">
        <v>24</v>
      </c>
      <c r="F39" s="61">
        <f t="shared" si="0"/>
        <v>3124.4954166666666</v>
      </c>
    </row>
    <row r="40" spans="1:6" ht="15">
      <c r="A40" s="59">
        <v>43263</v>
      </c>
      <c r="B40" s="1" t="s">
        <v>302</v>
      </c>
      <c r="C40" s="1" t="s">
        <v>293</v>
      </c>
      <c r="D40" s="62">
        <v>75456.990000000005</v>
      </c>
      <c r="E40" s="1">
        <v>12</v>
      </c>
      <c r="F40" s="61">
        <f t="shared" si="0"/>
        <v>6288.0825000000004</v>
      </c>
    </row>
    <row r="41" spans="1:6" ht="15">
      <c r="A41" s="59">
        <v>43166</v>
      </c>
      <c r="B41" s="1" t="s">
        <v>300</v>
      </c>
      <c r="C41" s="1" t="s">
        <v>294</v>
      </c>
      <c r="D41" s="62">
        <v>75909.25</v>
      </c>
      <c r="E41" s="1">
        <v>15</v>
      </c>
      <c r="F41" s="61">
        <f t="shared" si="0"/>
        <v>5060.6166666666668</v>
      </c>
    </row>
    <row r="42" spans="1:6" ht="15">
      <c r="A42" s="59">
        <v>43523</v>
      </c>
      <c r="B42" s="1" t="s">
        <v>295</v>
      </c>
      <c r="C42" s="1" t="s">
        <v>294</v>
      </c>
      <c r="D42" s="62">
        <v>75987.98</v>
      </c>
      <c r="E42" s="1">
        <v>22</v>
      </c>
      <c r="F42" s="61">
        <f t="shared" si="0"/>
        <v>3453.9990909090907</v>
      </c>
    </row>
    <row r="43" spans="1:6" ht="15">
      <c r="A43" s="59">
        <v>43470</v>
      </c>
      <c r="B43" s="1" t="s">
        <v>289</v>
      </c>
      <c r="C43" s="1" t="s">
        <v>292</v>
      </c>
      <c r="D43" s="62">
        <v>78987.88</v>
      </c>
      <c r="E43" s="1">
        <v>17</v>
      </c>
      <c r="F43" s="61">
        <f t="shared" si="0"/>
        <v>4646.3458823529418</v>
      </c>
    </row>
    <row r="44" spans="1:6" ht="15">
      <c r="A44" s="59">
        <v>43523</v>
      </c>
      <c r="B44" s="1" t="s">
        <v>299</v>
      </c>
      <c r="C44" s="1" t="s">
        <v>293</v>
      </c>
      <c r="D44" s="62">
        <v>79877.94</v>
      </c>
      <c r="E44" s="1">
        <v>27</v>
      </c>
      <c r="F44" s="61">
        <f t="shared" si="0"/>
        <v>2958.4422222222224</v>
      </c>
    </row>
    <row r="45" spans="1:6" ht="15">
      <c r="A45" s="59">
        <v>43497</v>
      </c>
      <c r="B45" s="1" t="s">
        <v>301</v>
      </c>
      <c r="C45" s="1" t="s">
        <v>292</v>
      </c>
      <c r="D45" s="62">
        <v>81002.559999999998</v>
      </c>
      <c r="E45" s="1">
        <v>26</v>
      </c>
      <c r="F45" s="61">
        <f t="shared" si="0"/>
        <v>3115.4830769230766</v>
      </c>
    </row>
    <row r="46" spans="1:6" ht="15">
      <c r="A46" s="59">
        <v>43495</v>
      </c>
      <c r="B46" s="1" t="s">
        <v>300</v>
      </c>
      <c r="C46" s="1" t="s">
        <v>288</v>
      </c>
      <c r="D46" s="62">
        <v>82004.83</v>
      </c>
      <c r="E46" s="1">
        <v>25</v>
      </c>
      <c r="F46" s="61">
        <f t="shared" si="0"/>
        <v>3280.1932000000002</v>
      </c>
    </row>
    <row r="47" spans="1:6" ht="15">
      <c r="A47" s="59">
        <v>43165</v>
      </c>
      <c r="B47" s="1" t="s">
        <v>289</v>
      </c>
      <c r="C47" s="1" t="s">
        <v>293</v>
      </c>
      <c r="D47" s="62">
        <v>88543.78</v>
      </c>
      <c r="E47" s="1">
        <v>22</v>
      </c>
      <c r="F47" s="61">
        <f t="shared" si="0"/>
        <v>4024.7172727272728</v>
      </c>
    </row>
    <row r="48" spans="1:6" ht="15">
      <c r="A48" s="59">
        <v>43305</v>
      </c>
      <c r="B48" s="1" t="s">
        <v>297</v>
      </c>
      <c r="C48" s="1" t="s">
        <v>288</v>
      </c>
      <c r="D48" s="62">
        <v>88585.89</v>
      </c>
      <c r="E48" s="1">
        <v>22</v>
      </c>
      <c r="F48" s="61">
        <f t="shared" si="0"/>
        <v>4026.6313636363634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4A6B-BA7E-4B8C-B583-792A20DCF1F6}">
  <dimension ref="A1:F214"/>
  <sheetViews>
    <sheetView workbookViewId="0"/>
  </sheetViews>
  <sheetFormatPr defaultColWidth="9.140625" defaultRowHeight="15"/>
  <cols>
    <col min="1" max="1" width="8.42578125" bestFit="1" customWidth="1"/>
    <col min="2" max="2" width="8" bestFit="1" customWidth="1"/>
    <col min="3" max="3" width="11" bestFit="1" customWidth="1"/>
    <col min="4" max="4" width="8.140625" bestFit="1" customWidth="1"/>
    <col min="5" max="5" width="10.7109375" bestFit="1" customWidth="1"/>
    <col min="6" max="6" width="15.42578125" bestFit="1" customWidth="1"/>
    <col min="7" max="7" width="10.42578125" customWidth="1"/>
    <col min="8" max="8" width="10.28515625" customWidth="1"/>
  </cols>
  <sheetData>
    <row r="1" spans="1:6">
      <c r="A1" s="43" t="s">
        <v>246</v>
      </c>
      <c r="B1" s="43" t="s">
        <v>217</v>
      </c>
      <c r="C1" s="43" t="s">
        <v>245</v>
      </c>
      <c r="D1" s="43" t="s">
        <v>43</v>
      </c>
      <c r="E1" s="43" t="s">
        <v>96</v>
      </c>
      <c r="F1" s="43" t="s">
        <v>244</v>
      </c>
    </row>
    <row r="2" spans="1:6">
      <c r="A2">
        <v>1</v>
      </c>
      <c r="B2" t="s">
        <v>232</v>
      </c>
      <c r="C2" t="s">
        <v>231</v>
      </c>
      <c r="D2" s="50">
        <v>4270</v>
      </c>
      <c r="E2" s="49">
        <v>44202</v>
      </c>
      <c r="F2" t="s">
        <v>233</v>
      </c>
    </row>
    <row r="3" spans="1:6">
      <c r="A3">
        <v>2</v>
      </c>
      <c r="B3" t="s">
        <v>242</v>
      </c>
      <c r="C3" t="s">
        <v>231</v>
      </c>
      <c r="D3" s="50">
        <v>8239</v>
      </c>
      <c r="E3" s="49">
        <v>44203</v>
      </c>
      <c r="F3" t="s">
        <v>240</v>
      </c>
    </row>
    <row r="4" spans="1:6">
      <c r="A4">
        <v>3</v>
      </c>
      <c r="B4" t="s">
        <v>241</v>
      </c>
      <c r="C4" t="s">
        <v>234</v>
      </c>
      <c r="D4" s="50">
        <v>617</v>
      </c>
      <c r="E4" s="49">
        <v>44204</v>
      </c>
      <c r="F4" t="s">
        <v>233</v>
      </c>
    </row>
    <row r="5" spans="1:6">
      <c r="A5">
        <v>4</v>
      </c>
      <c r="B5" t="s">
        <v>241</v>
      </c>
      <c r="C5" t="s">
        <v>234</v>
      </c>
      <c r="D5" s="50">
        <v>8384</v>
      </c>
      <c r="E5" s="49">
        <v>44206</v>
      </c>
      <c r="F5" t="s">
        <v>239</v>
      </c>
    </row>
    <row r="6" spans="1:6">
      <c r="A6">
        <v>5</v>
      </c>
      <c r="B6" t="s">
        <v>236</v>
      </c>
      <c r="C6" t="s">
        <v>231</v>
      </c>
      <c r="D6" s="50">
        <v>2626</v>
      </c>
      <c r="E6" s="49">
        <v>44206</v>
      </c>
      <c r="F6" t="s">
        <v>212</v>
      </c>
    </row>
    <row r="7" spans="1:6">
      <c r="A7">
        <v>6</v>
      </c>
      <c r="B7" t="s">
        <v>235</v>
      </c>
      <c r="C7" t="s">
        <v>234</v>
      </c>
      <c r="D7" s="50">
        <v>3610</v>
      </c>
      <c r="E7" s="49">
        <v>44207</v>
      </c>
      <c r="F7" t="s">
        <v>233</v>
      </c>
    </row>
    <row r="8" spans="1:6">
      <c r="A8">
        <v>7</v>
      </c>
      <c r="B8" t="s">
        <v>242</v>
      </c>
      <c r="C8" t="s">
        <v>231</v>
      </c>
      <c r="D8" s="50">
        <v>9062</v>
      </c>
      <c r="E8" s="49">
        <v>44207</v>
      </c>
      <c r="F8" t="s">
        <v>230</v>
      </c>
    </row>
    <row r="9" spans="1:6">
      <c r="A9">
        <v>8</v>
      </c>
      <c r="B9" t="s">
        <v>241</v>
      </c>
      <c r="C9" t="s">
        <v>234</v>
      </c>
      <c r="D9" s="50">
        <v>6906</v>
      </c>
      <c r="E9" s="49">
        <v>44212</v>
      </c>
      <c r="F9" t="s">
        <v>238</v>
      </c>
    </row>
    <row r="10" spans="1:6">
      <c r="A10">
        <v>9</v>
      </c>
      <c r="B10" t="s">
        <v>237</v>
      </c>
      <c r="C10" t="s">
        <v>234</v>
      </c>
      <c r="D10" s="50">
        <v>2417</v>
      </c>
      <c r="E10" s="49">
        <v>44212</v>
      </c>
      <c r="F10" t="s">
        <v>211</v>
      </c>
    </row>
    <row r="11" spans="1:6">
      <c r="A11">
        <v>10</v>
      </c>
      <c r="B11" t="s">
        <v>237</v>
      </c>
      <c r="C11" t="s">
        <v>234</v>
      </c>
      <c r="D11" s="50">
        <v>7431</v>
      </c>
      <c r="E11" s="49">
        <v>44212</v>
      </c>
      <c r="F11" t="s">
        <v>239</v>
      </c>
    </row>
    <row r="12" spans="1:6">
      <c r="A12">
        <v>11</v>
      </c>
      <c r="B12" t="s">
        <v>241</v>
      </c>
      <c r="C12" t="s">
        <v>234</v>
      </c>
      <c r="D12" s="50">
        <v>8250</v>
      </c>
      <c r="E12" s="49">
        <v>44212</v>
      </c>
      <c r="F12" t="s">
        <v>212</v>
      </c>
    </row>
    <row r="13" spans="1:6">
      <c r="A13">
        <v>12</v>
      </c>
      <c r="B13" t="s">
        <v>242</v>
      </c>
      <c r="C13" t="s">
        <v>231</v>
      </c>
      <c r="D13" s="50">
        <v>7012</v>
      </c>
      <c r="E13" s="49">
        <v>44214</v>
      </c>
      <c r="F13" t="s">
        <v>233</v>
      </c>
    </row>
    <row r="14" spans="1:6">
      <c r="A14">
        <v>13</v>
      </c>
      <c r="B14" t="s">
        <v>232</v>
      </c>
      <c r="C14" t="s">
        <v>231</v>
      </c>
      <c r="D14" s="50">
        <v>1903</v>
      </c>
      <c r="E14" s="49">
        <v>44216</v>
      </c>
      <c r="F14" t="s">
        <v>212</v>
      </c>
    </row>
    <row r="15" spans="1:6">
      <c r="A15">
        <v>14</v>
      </c>
      <c r="B15" t="s">
        <v>242</v>
      </c>
      <c r="C15" t="s">
        <v>231</v>
      </c>
      <c r="D15" s="50">
        <v>2824</v>
      </c>
      <c r="E15" s="49">
        <v>44218</v>
      </c>
      <c r="F15" t="s">
        <v>239</v>
      </c>
    </row>
    <row r="16" spans="1:6">
      <c r="A16">
        <v>15</v>
      </c>
      <c r="B16" t="s">
        <v>237</v>
      </c>
      <c r="C16" t="s">
        <v>234</v>
      </c>
      <c r="D16" s="50">
        <v>6946</v>
      </c>
      <c r="E16" s="49">
        <v>44220</v>
      </c>
      <c r="F16" t="s">
        <v>211</v>
      </c>
    </row>
    <row r="17" spans="1:6">
      <c r="A17">
        <v>16</v>
      </c>
      <c r="B17" t="s">
        <v>241</v>
      </c>
      <c r="C17" t="s">
        <v>234</v>
      </c>
      <c r="D17" s="50">
        <v>2320</v>
      </c>
      <c r="E17" s="49">
        <v>44223</v>
      </c>
      <c r="F17" t="s">
        <v>240</v>
      </c>
    </row>
    <row r="18" spans="1:6">
      <c r="A18">
        <v>17</v>
      </c>
      <c r="B18" t="s">
        <v>241</v>
      </c>
      <c r="C18" t="s">
        <v>234</v>
      </c>
      <c r="D18" s="50">
        <v>2116</v>
      </c>
      <c r="E18" s="49">
        <v>44224</v>
      </c>
      <c r="F18" t="s">
        <v>233</v>
      </c>
    </row>
    <row r="19" spans="1:6">
      <c r="A19">
        <v>18</v>
      </c>
      <c r="B19" t="s">
        <v>241</v>
      </c>
      <c r="C19" t="s">
        <v>234</v>
      </c>
      <c r="D19" s="50">
        <v>1135</v>
      </c>
      <c r="E19" s="49">
        <v>44226</v>
      </c>
      <c r="F19" t="s">
        <v>240</v>
      </c>
    </row>
    <row r="20" spans="1:6">
      <c r="A20">
        <v>19</v>
      </c>
      <c r="B20" t="s">
        <v>242</v>
      </c>
      <c r="C20" t="s">
        <v>231</v>
      </c>
      <c r="D20" s="50">
        <v>3595</v>
      </c>
      <c r="E20" s="49">
        <v>44226</v>
      </c>
      <c r="F20" t="s">
        <v>240</v>
      </c>
    </row>
    <row r="21" spans="1:6">
      <c r="A21">
        <v>20</v>
      </c>
      <c r="B21" t="s">
        <v>237</v>
      </c>
      <c r="C21" t="s">
        <v>234</v>
      </c>
      <c r="D21" s="50">
        <v>1161</v>
      </c>
      <c r="E21" s="49">
        <v>44229</v>
      </c>
      <c r="F21" t="s">
        <v>233</v>
      </c>
    </row>
    <row r="22" spans="1:6">
      <c r="A22">
        <v>21</v>
      </c>
      <c r="B22" t="s">
        <v>235</v>
      </c>
      <c r="C22" t="s">
        <v>234</v>
      </c>
      <c r="D22" s="50">
        <v>2256</v>
      </c>
      <c r="E22" s="49">
        <v>44231</v>
      </c>
      <c r="F22" t="s">
        <v>211</v>
      </c>
    </row>
    <row r="23" spans="1:6">
      <c r="A23">
        <v>22</v>
      </c>
      <c r="B23" t="s">
        <v>241</v>
      </c>
      <c r="C23" t="s">
        <v>234</v>
      </c>
      <c r="D23" s="50">
        <v>1004</v>
      </c>
      <c r="E23" s="49">
        <v>44238</v>
      </c>
      <c r="F23" t="s">
        <v>238</v>
      </c>
    </row>
    <row r="24" spans="1:6">
      <c r="A24">
        <v>23</v>
      </c>
      <c r="B24" t="s">
        <v>241</v>
      </c>
      <c r="C24" t="s">
        <v>234</v>
      </c>
      <c r="D24" s="50">
        <v>3642</v>
      </c>
      <c r="E24" s="49">
        <v>44241</v>
      </c>
      <c r="F24" t="s">
        <v>239</v>
      </c>
    </row>
    <row r="25" spans="1:6">
      <c r="A25">
        <v>24</v>
      </c>
      <c r="B25" t="s">
        <v>241</v>
      </c>
      <c r="C25" t="s">
        <v>234</v>
      </c>
      <c r="D25" s="50">
        <v>4582</v>
      </c>
      <c r="E25" s="49">
        <v>44244</v>
      </c>
      <c r="F25" t="s">
        <v>233</v>
      </c>
    </row>
    <row r="26" spans="1:6">
      <c r="A26">
        <v>25</v>
      </c>
      <c r="B26" t="s">
        <v>236</v>
      </c>
      <c r="C26" t="s">
        <v>231</v>
      </c>
      <c r="D26" s="50">
        <v>3559</v>
      </c>
      <c r="E26" s="49">
        <v>44244</v>
      </c>
      <c r="F26" t="s">
        <v>240</v>
      </c>
    </row>
    <row r="27" spans="1:6">
      <c r="A27">
        <v>26</v>
      </c>
      <c r="B27" t="s">
        <v>232</v>
      </c>
      <c r="C27" t="s">
        <v>231</v>
      </c>
      <c r="D27" s="50">
        <v>5154</v>
      </c>
      <c r="E27" s="49">
        <v>44244</v>
      </c>
      <c r="F27" t="s">
        <v>230</v>
      </c>
    </row>
    <row r="28" spans="1:6">
      <c r="A28">
        <v>27</v>
      </c>
      <c r="B28" t="s">
        <v>243</v>
      </c>
      <c r="C28" t="s">
        <v>234</v>
      </c>
      <c r="D28" s="50">
        <v>7388</v>
      </c>
      <c r="E28" s="49">
        <v>44245</v>
      </c>
      <c r="F28" t="s">
        <v>211</v>
      </c>
    </row>
    <row r="29" spans="1:6">
      <c r="A29">
        <v>28</v>
      </c>
      <c r="B29" t="s">
        <v>236</v>
      </c>
      <c r="C29" t="s">
        <v>231</v>
      </c>
      <c r="D29" s="50">
        <v>7163</v>
      </c>
      <c r="E29" s="49">
        <v>44245</v>
      </c>
      <c r="F29" t="s">
        <v>233</v>
      </c>
    </row>
    <row r="30" spans="1:6">
      <c r="A30">
        <v>29</v>
      </c>
      <c r="B30" t="s">
        <v>236</v>
      </c>
      <c r="C30" t="s">
        <v>231</v>
      </c>
      <c r="D30" s="50">
        <v>5101</v>
      </c>
      <c r="E30" s="49">
        <v>44247</v>
      </c>
      <c r="F30" t="s">
        <v>212</v>
      </c>
    </row>
    <row r="31" spans="1:6">
      <c r="A31">
        <v>30</v>
      </c>
      <c r="B31" t="s">
        <v>237</v>
      </c>
      <c r="C31" t="s">
        <v>234</v>
      </c>
      <c r="D31" s="50">
        <v>7602</v>
      </c>
      <c r="E31" s="49">
        <v>44248</v>
      </c>
      <c r="F31" t="s">
        <v>211</v>
      </c>
    </row>
    <row r="32" spans="1:6">
      <c r="A32">
        <v>31</v>
      </c>
      <c r="B32" t="s">
        <v>243</v>
      </c>
      <c r="C32" t="s">
        <v>234</v>
      </c>
      <c r="D32" s="50">
        <v>1641</v>
      </c>
      <c r="E32" s="49">
        <v>44249</v>
      </c>
      <c r="F32" t="s">
        <v>233</v>
      </c>
    </row>
    <row r="33" spans="1:6">
      <c r="A33">
        <v>32</v>
      </c>
      <c r="B33" t="s">
        <v>237</v>
      </c>
      <c r="C33" t="s">
        <v>234</v>
      </c>
      <c r="D33" s="50">
        <v>8892</v>
      </c>
      <c r="E33" s="49">
        <v>44250</v>
      </c>
      <c r="F33" t="s">
        <v>230</v>
      </c>
    </row>
    <row r="34" spans="1:6">
      <c r="A34">
        <v>33</v>
      </c>
      <c r="B34" t="s">
        <v>237</v>
      </c>
      <c r="C34" t="s">
        <v>234</v>
      </c>
      <c r="D34" s="50">
        <v>2060</v>
      </c>
      <c r="E34" s="49">
        <v>44251</v>
      </c>
      <c r="F34" t="s">
        <v>211</v>
      </c>
    </row>
    <row r="35" spans="1:6">
      <c r="A35">
        <v>34</v>
      </c>
      <c r="B35" t="s">
        <v>242</v>
      </c>
      <c r="C35" t="s">
        <v>231</v>
      </c>
      <c r="D35" s="50">
        <v>1557</v>
      </c>
      <c r="E35" s="49">
        <v>44252</v>
      </c>
      <c r="F35" t="s">
        <v>212</v>
      </c>
    </row>
    <row r="36" spans="1:6">
      <c r="A36">
        <v>35</v>
      </c>
      <c r="B36" t="s">
        <v>237</v>
      </c>
      <c r="C36" t="s">
        <v>234</v>
      </c>
      <c r="D36" s="50">
        <v>6509</v>
      </c>
      <c r="E36" s="49">
        <v>44256</v>
      </c>
      <c r="F36" t="s">
        <v>211</v>
      </c>
    </row>
    <row r="37" spans="1:6">
      <c r="A37">
        <v>36</v>
      </c>
      <c r="B37" t="s">
        <v>237</v>
      </c>
      <c r="C37" t="s">
        <v>234</v>
      </c>
      <c r="D37" s="50">
        <v>5718</v>
      </c>
      <c r="E37" s="49">
        <v>44259</v>
      </c>
      <c r="F37" t="s">
        <v>230</v>
      </c>
    </row>
    <row r="38" spans="1:6">
      <c r="A38">
        <v>37</v>
      </c>
      <c r="B38" t="s">
        <v>237</v>
      </c>
      <c r="C38" t="s">
        <v>234</v>
      </c>
      <c r="D38" s="50">
        <v>7655</v>
      </c>
      <c r="E38" s="49">
        <v>44260</v>
      </c>
      <c r="F38" t="s">
        <v>233</v>
      </c>
    </row>
    <row r="39" spans="1:6">
      <c r="A39">
        <v>38</v>
      </c>
      <c r="B39" t="s">
        <v>232</v>
      </c>
      <c r="C39" t="s">
        <v>231</v>
      </c>
      <c r="D39" s="50">
        <v>9116</v>
      </c>
      <c r="E39" s="49">
        <v>44260</v>
      </c>
      <c r="F39" t="s">
        <v>240</v>
      </c>
    </row>
    <row r="40" spans="1:6">
      <c r="A40">
        <v>39</v>
      </c>
      <c r="B40" t="s">
        <v>241</v>
      </c>
      <c r="C40" t="s">
        <v>234</v>
      </c>
      <c r="D40" s="50">
        <v>2795</v>
      </c>
      <c r="E40" s="49">
        <v>44270</v>
      </c>
      <c r="F40" t="s">
        <v>233</v>
      </c>
    </row>
    <row r="41" spans="1:6">
      <c r="A41">
        <v>40</v>
      </c>
      <c r="B41" t="s">
        <v>241</v>
      </c>
      <c r="C41" t="s">
        <v>234</v>
      </c>
      <c r="D41" s="50">
        <v>5084</v>
      </c>
      <c r="E41" s="49">
        <v>44270</v>
      </c>
      <c r="F41" t="s">
        <v>233</v>
      </c>
    </row>
    <row r="42" spans="1:6">
      <c r="A42">
        <v>41</v>
      </c>
      <c r="B42" t="s">
        <v>232</v>
      </c>
      <c r="C42" t="s">
        <v>231</v>
      </c>
      <c r="D42" s="50">
        <v>8941</v>
      </c>
      <c r="E42" s="49">
        <v>44270</v>
      </c>
      <c r="F42" t="s">
        <v>240</v>
      </c>
    </row>
    <row r="43" spans="1:6">
      <c r="A43">
        <v>42</v>
      </c>
      <c r="B43" t="s">
        <v>242</v>
      </c>
      <c r="C43" t="s">
        <v>231</v>
      </c>
      <c r="D43" s="50">
        <v>5341</v>
      </c>
      <c r="E43" s="49">
        <v>44271</v>
      </c>
      <c r="F43" t="s">
        <v>211</v>
      </c>
    </row>
    <row r="44" spans="1:6">
      <c r="A44">
        <v>43</v>
      </c>
      <c r="B44" t="s">
        <v>241</v>
      </c>
      <c r="C44" t="s">
        <v>234</v>
      </c>
      <c r="D44" s="50">
        <v>135</v>
      </c>
      <c r="E44" s="49">
        <v>44274</v>
      </c>
      <c r="F44" t="s">
        <v>239</v>
      </c>
    </row>
    <row r="45" spans="1:6">
      <c r="A45">
        <v>44</v>
      </c>
      <c r="B45" t="s">
        <v>241</v>
      </c>
      <c r="C45" t="s">
        <v>234</v>
      </c>
      <c r="D45" s="50">
        <v>9400</v>
      </c>
      <c r="E45" s="49">
        <v>44274</v>
      </c>
      <c r="F45" t="s">
        <v>230</v>
      </c>
    </row>
    <row r="46" spans="1:6">
      <c r="A46">
        <v>45</v>
      </c>
      <c r="B46" t="s">
        <v>236</v>
      </c>
      <c r="C46" t="s">
        <v>231</v>
      </c>
      <c r="D46" s="50">
        <v>6045</v>
      </c>
      <c r="E46" s="49">
        <v>44276</v>
      </c>
      <c r="F46" t="s">
        <v>212</v>
      </c>
    </row>
    <row r="47" spans="1:6">
      <c r="A47">
        <v>46</v>
      </c>
      <c r="B47" t="s">
        <v>237</v>
      </c>
      <c r="C47" t="s">
        <v>234</v>
      </c>
      <c r="D47" s="50">
        <v>5820</v>
      </c>
      <c r="E47" s="49">
        <v>44277</v>
      </c>
      <c r="F47" t="s">
        <v>238</v>
      </c>
    </row>
    <row r="48" spans="1:6">
      <c r="A48">
        <v>47</v>
      </c>
      <c r="B48" t="s">
        <v>235</v>
      </c>
      <c r="C48" t="s">
        <v>234</v>
      </c>
      <c r="D48" s="50">
        <v>8887</v>
      </c>
      <c r="E48" s="49">
        <v>44278</v>
      </c>
      <c r="F48" t="s">
        <v>212</v>
      </c>
    </row>
    <row r="49" spans="1:6">
      <c r="A49">
        <v>48</v>
      </c>
      <c r="B49" t="s">
        <v>235</v>
      </c>
      <c r="C49" t="s">
        <v>234</v>
      </c>
      <c r="D49" s="50">
        <v>6982</v>
      </c>
      <c r="E49" s="49">
        <v>44279</v>
      </c>
      <c r="F49" t="s">
        <v>233</v>
      </c>
    </row>
    <row r="50" spans="1:6">
      <c r="A50">
        <v>49</v>
      </c>
      <c r="B50" t="s">
        <v>241</v>
      </c>
      <c r="C50" t="s">
        <v>234</v>
      </c>
      <c r="D50" s="50">
        <v>4029</v>
      </c>
      <c r="E50" s="49">
        <v>44281</v>
      </c>
      <c r="F50" t="s">
        <v>230</v>
      </c>
    </row>
    <row r="51" spans="1:6">
      <c r="A51">
        <v>50</v>
      </c>
      <c r="B51" t="s">
        <v>232</v>
      </c>
      <c r="C51" t="s">
        <v>231</v>
      </c>
      <c r="D51" s="50">
        <v>3665</v>
      </c>
      <c r="E51" s="49">
        <v>44281</v>
      </c>
      <c r="F51" t="s">
        <v>212</v>
      </c>
    </row>
    <row r="52" spans="1:6">
      <c r="A52">
        <v>51</v>
      </c>
      <c r="B52" t="s">
        <v>241</v>
      </c>
      <c r="C52" t="s">
        <v>234</v>
      </c>
      <c r="D52" s="50">
        <v>4781</v>
      </c>
      <c r="E52" s="49">
        <v>44284</v>
      </c>
      <c r="F52" t="s">
        <v>211</v>
      </c>
    </row>
    <row r="53" spans="1:6">
      <c r="A53">
        <v>52</v>
      </c>
      <c r="B53" t="s">
        <v>243</v>
      </c>
      <c r="C53" t="s">
        <v>234</v>
      </c>
      <c r="D53" s="50">
        <v>3663</v>
      </c>
      <c r="E53" s="49">
        <v>44285</v>
      </c>
      <c r="F53" t="s">
        <v>230</v>
      </c>
    </row>
    <row r="54" spans="1:6">
      <c r="A54">
        <v>53</v>
      </c>
      <c r="B54" t="s">
        <v>237</v>
      </c>
      <c r="C54" t="s">
        <v>234</v>
      </c>
      <c r="D54" s="50">
        <v>6331</v>
      </c>
      <c r="E54" s="49">
        <v>44287</v>
      </c>
      <c r="F54" t="s">
        <v>211</v>
      </c>
    </row>
    <row r="55" spans="1:6">
      <c r="A55">
        <v>54</v>
      </c>
      <c r="B55" t="s">
        <v>237</v>
      </c>
      <c r="C55" t="s">
        <v>234</v>
      </c>
      <c r="D55" s="50">
        <v>4364</v>
      </c>
      <c r="E55" s="49">
        <v>44287</v>
      </c>
      <c r="F55" t="s">
        <v>239</v>
      </c>
    </row>
    <row r="56" spans="1:6">
      <c r="A56">
        <v>55</v>
      </c>
      <c r="B56" t="s">
        <v>232</v>
      </c>
      <c r="C56" t="s">
        <v>231</v>
      </c>
      <c r="D56" s="50">
        <v>607</v>
      </c>
      <c r="E56" s="49">
        <v>44289</v>
      </c>
      <c r="F56" t="s">
        <v>240</v>
      </c>
    </row>
    <row r="57" spans="1:6">
      <c r="A57">
        <v>56</v>
      </c>
      <c r="B57" t="s">
        <v>241</v>
      </c>
      <c r="C57" t="s">
        <v>234</v>
      </c>
      <c r="D57" s="50">
        <v>1054</v>
      </c>
      <c r="E57" s="49">
        <v>44292</v>
      </c>
      <c r="F57" t="s">
        <v>238</v>
      </c>
    </row>
    <row r="58" spans="1:6">
      <c r="A58">
        <v>57</v>
      </c>
      <c r="B58" t="s">
        <v>232</v>
      </c>
      <c r="C58" t="s">
        <v>231</v>
      </c>
      <c r="D58" s="50">
        <v>7659</v>
      </c>
      <c r="E58" s="49">
        <v>44292</v>
      </c>
      <c r="F58" t="s">
        <v>233</v>
      </c>
    </row>
    <row r="59" spans="1:6">
      <c r="A59">
        <v>58</v>
      </c>
      <c r="B59" t="s">
        <v>242</v>
      </c>
      <c r="C59" t="s">
        <v>231</v>
      </c>
      <c r="D59" s="50">
        <v>277</v>
      </c>
      <c r="E59" s="49">
        <v>44298</v>
      </c>
      <c r="F59" t="s">
        <v>212</v>
      </c>
    </row>
    <row r="60" spans="1:6">
      <c r="A60">
        <v>59</v>
      </c>
      <c r="B60" t="s">
        <v>241</v>
      </c>
      <c r="C60" t="s">
        <v>234</v>
      </c>
      <c r="D60" s="50">
        <v>235</v>
      </c>
      <c r="E60" s="49">
        <v>44303</v>
      </c>
      <c r="F60" t="s">
        <v>233</v>
      </c>
    </row>
    <row r="61" spans="1:6">
      <c r="A61">
        <v>60</v>
      </c>
      <c r="B61" t="s">
        <v>235</v>
      </c>
      <c r="C61" t="s">
        <v>234</v>
      </c>
      <c r="D61" s="50">
        <v>1113</v>
      </c>
      <c r="E61" s="49">
        <v>44304</v>
      </c>
      <c r="F61" t="s">
        <v>230</v>
      </c>
    </row>
    <row r="62" spans="1:6">
      <c r="A62">
        <v>61</v>
      </c>
      <c r="B62" t="s">
        <v>237</v>
      </c>
      <c r="C62" t="s">
        <v>234</v>
      </c>
      <c r="D62" s="50">
        <v>1128</v>
      </c>
      <c r="E62" s="49">
        <v>44307</v>
      </c>
      <c r="F62" t="s">
        <v>233</v>
      </c>
    </row>
    <row r="63" spans="1:6">
      <c r="A63">
        <v>62</v>
      </c>
      <c r="B63" t="s">
        <v>242</v>
      </c>
      <c r="C63" t="s">
        <v>231</v>
      </c>
      <c r="D63" s="50">
        <v>9231</v>
      </c>
      <c r="E63" s="49">
        <v>44308</v>
      </c>
      <c r="F63" t="s">
        <v>239</v>
      </c>
    </row>
    <row r="64" spans="1:6">
      <c r="A64">
        <v>63</v>
      </c>
      <c r="B64" t="s">
        <v>241</v>
      </c>
      <c r="C64" t="s">
        <v>234</v>
      </c>
      <c r="D64" s="50">
        <v>4387</v>
      </c>
      <c r="E64" s="49">
        <v>44309</v>
      </c>
      <c r="F64" t="s">
        <v>233</v>
      </c>
    </row>
    <row r="65" spans="1:6">
      <c r="A65">
        <v>64</v>
      </c>
      <c r="B65" t="s">
        <v>237</v>
      </c>
      <c r="C65" t="s">
        <v>234</v>
      </c>
      <c r="D65" s="50">
        <v>2763</v>
      </c>
      <c r="E65" s="49">
        <v>44311</v>
      </c>
      <c r="F65" t="s">
        <v>239</v>
      </c>
    </row>
    <row r="66" spans="1:6">
      <c r="A66">
        <v>65</v>
      </c>
      <c r="B66" t="s">
        <v>241</v>
      </c>
      <c r="C66" t="s">
        <v>234</v>
      </c>
      <c r="D66" s="50">
        <v>7898</v>
      </c>
      <c r="E66" s="49">
        <v>44313</v>
      </c>
      <c r="F66" t="s">
        <v>240</v>
      </c>
    </row>
    <row r="67" spans="1:6">
      <c r="A67">
        <v>66</v>
      </c>
      <c r="B67" t="s">
        <v>241</v>
      </c>
      <c r="C67" t="s">
        <v>234</v>
      </c>
      <c r="D67" s="50">
        <v>2427</v>
      </c>
      <c r="E67" s="49">
        <v>44316</v>
      </c>
      <c r="F67" t="s">
        <v>211</v>
      </c>
    </row>
    <row r="68" spans="1:6">
      <c r="A68">
        <v>67</v>
      </c>
      <c r="B68" t="s">
        <v>241</v>
      </c>
      <c r="C68" t="s">
        <v>234</v>
      </c>
      <c r="D68" s="50">
        <v>8663</v>
      </c>
      <c r="E68" s="49">
        <v>44317</v>
      </c>
      <c r="F68" t="s">
        <v>238</v>
      </c>
    </row>
    <row r="69" spans="1:6">
      <c r="A69">
        <v>68</v>
      </c>
      <c r="B69" t="s">
        <v>232</v>
      </c>
      <c r="C69" t="s">
        <v>231</v>
      </c>
      <c r="D69" s="50">
        <v>2789</v>
      </c>
      <c r="E69" s="49">
        <v>44317</v>
      </c>
      <c r="F69" t="s">
        <v>212</v>
      </c>
    </row>
    <row r="70" spans="1:6">
      <c r="A70">
        <v>69</v>
      </c>
      <c r="B70" t="s">
        <v>241</v>
      </c>
      <c r="C70" t="s">
        <v>234</v>
      </c>
      <c r="D70" s="50">
        <v>4054</v>
      </c>
      <c r="E70" s="49">
        <v>44318</v>
      </c>
      <c r="F70" t="s">
        <v>233</v>
      </c>
    </row>
    <row r="71" spans="1:6">
      <c r="A71">
        <v>70</v>
      </c>
      <c r="B71" t="s">
        <v>243</v>
      </c>
      <c r="C71" t="s">
        <v>234</v>
      </c>
      <c r="D71" s="50">
        <v>2262</v>
      </c>
      <c r="E71" s="49">
        <v>44318</v>
      </c>
      <c r="F71" t="s">
        <v>233</v>
      </c>
    </row>
    <row r="72" spans="1:6">
      <c r="A72">
        <v>71</v>
      </c>
      <c r="B72" t="s">
        <v>243</v>
      </c>
      <c r="C72" t="s">
        <v>234</v>
      </c>
      <c r="D72" s="50">
        <v>5600</v>
      </c>
      <c r="E72" s="49">
        <v>44318</v>
      </c>
      <c r="F72" t="s">
        <v>240</v>
      </c>
    </row>
    <row r="73" spans="1:6">
      <c r="A73">
        <v>72</v>
      </c>
      <c r="B73" t="s">
        <v>241</v>
      </c>
      <c r="C73" t="s">
        <v>234</v>
      </c>
      <c r="D73" s="50">
        <v>5787</v>
      </c>
      <c r="E73" s="49">
        <v>44319</v>
      </c>
      <c r="F73" t="s">
        <v>233</v>
      </c>
    </row>
    <row r="74" spans="1:6">
      <c r="A74">
        <v>73</v>
      </c>
      <c r="B74" t="s">
        <v>235</v>
      </c>
      <c r="C74" t="s">
        <v>234</v>
      </c>
      <c r="D74" s="50">
        <v>6295</v>
      </c>
      <c r="E74" s="49">
        <v>44319</v>
      </c>
      <c r="F74" t="s">
        <v>239</v>
      </c>
    </row>
    <row r="75" spans="1:6">
      <c r="A75">
        <v>74</v>
      </c>
      <c r="B75" t="s">
        <v>241</v>
      </c>
      <c r="C75" t="s">
        <v>234</v>
      </c>
      <c r="D75" s="50">
        <v>474</v>
      </c>
      <c r="E75" s="49">
        <v>44321</v>
      </c>
      <c r="F75" t="s">
        <v>212</v>
      </c>
    </row>
    <row r="76" spans="1:6">
      <c r="A76">
        <v>75</v>
      </c>
      <c r="B76" t="s">
        <v>237</v>
      </c>
      <c r="C76" t="s">
        <v>234</v>
      </c>
      <c r="D76" s="50">
        <v>4325</v>
      </c>
      <c r="E76" s="49">
        <v>44321</v>
      </c>
      <c r="F76" t="s">
        <v>211</v>
      </c>
    </row>
    <row r="77" spans="1:6">
      <c r="A77">
        <v>76</v>
      </c>
      <c r="B77" t="s">
        <v>241</v>
      </c>
      <c r="C77" t="s">
        <v>234</v>
      </c>
      <c r="D77" s="50">
        <v>592</v>
      </c>
      <c r="E77" s="49">
        <v>44322</v>
      </c>
      <c r="F77" t="s">
        <v>233</v>
      </c>
    </row>
    <row r="78" spans="1:6">
      <c r="A78">
        <v>77</v>
      </c>
      <c r="B78" t="s">
        <v>235</v>
      </c>
      <c r="C78" t="s">
        <v>234</v>
      </c>
      <c r="D78" s="50">
        <v>4330</v>
      </c>
      <c r="E78" s="49">
        <v>44324</v>
      </c>
      <c r="F78" t="s">
        <v>233</v>
      </c>
    </row>
    <row r="79" spans="1:6">
      <c r="A79">
        <v>78</v>
      </c>
      <c r="B79" t="s">
        <v>241</v>
      </c>
      <c r="C79" t="s">
        <v>234</v>
      </c>
      <c r="D79" s="50">
        <v>9405</v>
      </c>
      <c r="E79" s="49">
        <v>44324</v>
      </c>
      <c r="F79" t="s">
        <v>240</v>
      </c>
    </row>
    <row r="80" spans="1:6">
      <c r="A80">
        <v>79</v>
      </c>
      <c r="B80" t="s">
        <v>237</v>
      </c>
      <c r="C80" t="s">
        <v>234</v>
      </c>
      <c r="D80" s="50">
        <v>7671</v>
      </c>
      <c r="E80" s="49">
        <v>44324</v>
      </c>
      <c r="F80" t="s">
        <v>211</v>
      </c>
    </row>
    <row r="81" spans="1:6">
      <c r="A81">
        <v>80</v>
      </c>
      <c r="B81" t="s">
        <v>232</v>
      </c>
      <c r="C81" t="s">
        <v>231</v>
      </c>
      <c r="D81" s="50">
        <v>5791</v>
      </c>
      <c r="E81" s="49">
        <v>44324</v>
      </c>
      <c r="F81" t="s">
        <v>240</v>
      </c>
    </row>
    <row r="82" spans="1:6">
      <c r="A82">
        <v>81</v>
      </c>
      <c r="B82" t="s">
        <v>241</v>
      </c>
      <c r="C82" t="s">
        <v>234</v>
      </c>
      <c r="D82" s="50">
        <v>6007</v>
      </c>
      <c r="E82" s="49">
        <v>44328</v>
      </c>
      <c r="F82" t="s">
        <v>239</v>
      </c>
    </row>
    <row r="83" spans="1:6">
      <c r="A83">
        <v>82</v>
      </c>
      <c r="B83" t="s">
        <v>241</v>
      </c>
      <c r="C83" t="s">
        <v>234</v>
      </c>
      <c r="D83" s="50">
        <v>5030</v>
      </c>
      <c r="E83" s="49">
        <v>44330</v>
      </c>
      <c r="F83" t="s">
        <v>212</v>
      </c>
    </row>
    <row r="84" spans="1:6">
      <c r="A84">
        <v>83</v>
      </c>
      <c r="B84" t="s">
        <v>232</v>
      </c>
      <c r="C84" t="s">
        <v>231</v>
      </c>
      <c r="D84" s="50">
        <v>6763</v>
      </c>
      <c r="E84" s="49">
        <v>44330</v>
      </c>
      <c r="F84" t="s">
        <v>240</v>
      </c>
    </row>
    <row r="85" spans="1:6">
      <c r="A85">
        <v>84</v>
      </c>
      <c r="B85" t="s">
        <v>241</v>
      </c>
      <c r="C85" t="s">
        <v>234</v>
      </c>
      <c r="D85" s="50">
        <v>4248</v>
      </c>
      <c r="E85" s="49">
        <v>44331</v>
      </c>
      <c r="F85" t="s">
        <v>230</v>
      </c>
    </row>
    <row r="86" spans="1:6">
      <c r="A86">
        <v>85</v>
      </c>
      <c r="B86" t="s">
        <v>241</v>
      </c>
      <c r="C86" t="s">
        <v>234</v>
      </c>
      <c r="D86" s="50">
        <v>9543</v>
      </c>
      <c r="E86" s="49">
        <v>44332</v>
      </c>
      <c r="F86" t="s">
        <v>211</v>
      </c>
    </row>
    <row r="87" spans="1:6">
      <c r="A87">
        <v>86</v>
      </c>
      <c r="B87" t="s">
        <v>242</v>
      </c>
      <c r="C87" t="s">
        <v>231</v>
      </c>
      <c r="D87" s="50">
        <v>2054</v>
      </c>
      <c r="E87" s="49">
        <v>44332</v>
      </c>
      <c r="F87" t="s">
        <v>240</v>
      </c>
    </row>
    <row r="88" spans="1:6">
      <c r="A88">
        <v>87</v>
      </c>
      <c r="B88" t="s">
        <v>236</v>
      </c>
      <c r="C88" t="s">
        <v>231</v>
      </c>
      <c r="D88" s="50">
        <v>7094</v>
      </c>
      <c r="E88" s="49">
        <v>44332</v>
      </c>
      <c r="F88" t="s">
        <v>212</v>
      </c>
    </row>
    <row r="89" spans="1:6">
      <c r="A89">
        <v>88</v>
      </c>
      <c r="B89" t="s">
        <v>232</v>
      </c>
      <c r="C89" t="s">
        <v>231</v>
      </c>
      <c r="D89" s="50">
        <v>6087</v>
      </c>
      <c r="E89" s="49">
        <v>44334</v>
      </c>
      <c r="F89" t="s">
        <v>233</v>
      </c>
    </row>
    <row r="90" spans="1:6">
      <c r="A90">
        <v>89</v>
      </c>
      <c r="B90" t="s">
        <v>237</v>
      </c>
      <c r="C90" t="s">
        <v>234</v>
      </c>
      <c r="D90" s="50">
        <v>4264</v>
      </c>
      <c r="E90" s="49">
        <v>44335</v>
      </c>
      <c r="F90" t="s">
        <v>230</v>
      </c>
    </row>
    <row r="91" spans="1:6">
      <c r="A91">
        <v>90</v>
      </c>
      <c r="B91" t="s">
        <v>243</v>
      </c>
      <c r="C91" t="s">
        <v>234</v>
      </c>
      <c r="D91" s="50">
        <v>9333</v>
      </c>
      <c r="E91" s="49">
        <v>44336</v>
      </c>
      <c r="F91" t="s">
        <v>233</v>
      </c>
    </row>
    <row r="92" spans="1:6">
      <c r="A92">
        <v>91</v>
      </c>
      <c r="B92" t="s">
        <v>243</v>
      </c>
      <c r="C92" t="s">
        <v>234</v>
      </c>
      <c r="D92" s="50">
        <v>8775</v>
      </c>
      <c r="E92" s="49">
        <v>44338</v>
      </c>
      <c r="F92" t="s">
        <v>212</v>
      </c>
    </row>
    <row r="93" spans="1:6">
      <c r="A93">
        <v>92</v>
      </c>
      <c r="B93" t="s">
        <v>242</v>
      </c>
      <c r="C93" t="s">
        <v>231</v>
      </c>
      <c r="D93" s="50">
        <v>2011</v>
      </c>
      <c r="E93" s="49">
        <v>44339</v>
      </c>
      <c r="F93" t="s">
        <v>240</v>
      </c>
    </row>
    <row r="94" spans="1:6">
      <c r="A94">
        <v>93</v>
      </c>
      <c r="B94" t="s">
        <v>241</v>
      </c>
      <c r="C94" t="s">
        <v>234</v>
      </c>
      <c r="D94" s="50">
        <v>5632</v>
      </c>
      <c r="E94" s="49">
        <v>44341</v>
      </c>
      <c r="F94" t="s">
        <v>233</v>
      </c>
    </row>
    <row r="95" spans="1:6">
      <c r="A95">
        <v>94</v>
      </c>
      <c r="B95" t="s">
        <v>241</v>
      </c>
      <c r="C95" t="s">
        <v>234</v>
      </c>
      <c r="D95" s="50">
        <v>4904</v>
      </c>
      <c r="E95" s="49">
        <v>44341</v>
      </c>
      <c r="F95" t="s">
        <v>238</v>
      </c>
    </row>
    <row r="96" spans="1:6">
      <c r="A96">
        <v>95</v>
      </c>
      <c r="B96" t="s">
        <v>236</v>
      </c>
      <c r="C96" t="s">
        <v>231</v>
      </c>
      <c r="D96" s="50">
        <v>1002</v>
      </c>
      <c r="E96" s="49">
        <v>44341</v>
      </c>
      <c r="F96" t="s">
        <v>230</v>
      </c>
    </row>
    <row r="97" spans="1:6">
      <c r="A97">
        <v>96</v>
      </c>
      <c r="B97" t="s">
        <v>235</v>
      </c>
      <c r="C97" t="s">
        <v>234</v>
      </c>
      <c r="D97" s="50">
        <v>8141</v>
      </c>
      <c r="E97" s="49">
        <v>44342</v>
      </c>
      <c r="F97" t="s">
        <v>240</v>
      </c>
    </row>
    <row r="98" spans="1:6">
      <c r="A98">
        <v>97</v>
      </c>
      <c r="B98" t="s">
        <v>235</v>
      </c>
      <c r="C98" t="s">
        <v>234</v>
      </c>
      <c r="D98" s="50">
        <v>3644</v>
      </c>
      <c r="E98" s="49">
        <v>44342</v>
      </c>
      <c r="F98" t="s">
        <v>239</v>
      </c>
    </row>
    <row r="99" spans="1:6">
      <c r="A99">
        <v>98</v>
      </c>
      <c r="B99" t="s">
        <v>235</v>
      </c>
      <c r="C99" t="s">
        <v>234</v>
      </c>
      <c r="D99" s="50">
        <v>1380</v>
      </c>
      <c r="E99" s="49">
        <v>44342</v>
      </c>
      <c r="F99" t="s">
        <v>230</v>
      </c>
    </row>
    <row r="100" spans="1:6">
      <c r="A100">
        <v>99</v>
      </c>
      <c r="B100" t="s">
        <v>242</v>
      </c>
      <c r="C100" t="s">
        <v>231</v>
      </c>
      <c r="D100" s="50">
        <v>8354</v>
      </c>
      <c r="E100" s="49">
        <v>44342</v>
      </c>
      <c r="F100" t="s">
        <v>212</v>
      </c>
    </row>
    <row r="101" spans="1:6">
      <c r="A101">
        <v>100</v>
      </c>
      <c r="B101" t="s">
        <v>241</v>
      </c>
      <c r="C101" t="s">
        <v>234</v>
      </c>
      <c r="D101" s="50">
        <v>5182</v>
      </c>
      <c r="E101" s="49">
        <v>44343</v>
      </c>
      <c r="F101" t="s">
        <v>233</v>
      </c>
    </row>
    <row r="102" spans="1:6">
      <c r="A102">
        <v>101</v>
      </c>
      <c r="B102" t="s">
        <v>237</v>
      </c>
      <c r="C102" t="s">
        <v>234</v>
      </c>
      <c r="D102" s="50">
        <v>2193</v>
      </c>
      <c r="E102" s="49">
        <v>44343</v>
      </c>
      <c r="F102" t="s">
        <v>211</v>
      </c>
    </row>
    <row r="103" spans="1:6">
      <c r="A103">
        <v>102</v>
      </c>
      <c r="B103" t="s">
        <v>243</v>
      </c>
      <c r="C103" t="s">
        <v>234</v>
      </c>
      <c r="D103" s="50">
        <v>3647</v>
      </c>
      <c r="E103" s="49">
        <v>44344</v>
      </c>
      <c r="F103" t="s">
        <v>233</v>
      </c>
    </row>
    <row r="104" spans="1:6">
      <c r="A104">
        <v>103</v>
      </c>
      <c r="B104" t="s">
        <v>237</v>
      </c>
      <c r="C104" t="s">
        <v>234</v>
      </c>
      <c r="D104" s="50">
        <v>4104</v>
      </c>
      <c r="E104" s="49">
        <v>44344</v>
      </c>
      <c r="F104" t="s">
        <v>233</v>
      </c>
    </row>
    <row r="105" spans="1:6">
      <c r="A105">
        <v>104</v>
      </c>
      <c r="B105" t="s">
        <v>232</v>
      </c>
      <c r="C105" t="s">
        <v>231</v>
      </c>
      <c r="D105" s="50">
        <v>7457</v>
      </c>
      <c r="E105" s="49">
        <v>44344</v>
      </c>
      <c r="F105" t="s">
        <v>233</v>
      </c>
    </row>
    <row r="106" spans="1:6">
      <c r="A106">
        <v>105</v>
      </c>
      <c r="B106" t="s">
        <v>243</v>
      </c>
      <c r="C106" t="s">
        <v>234</v>
      </c>
      <c r="D106" s="50">
        <v>3767</v>
      </c>
      <c r="E106" s="49">
        <v>44345</v>
      </c>
      <c r="F106" t="s">
        <v>239</v>
      </c>
    </row>
    <row r="107" spans="1:6">
      <c r="A107">
        <v>106</v>
      </c>
      <c r="B107" t="s">
        <v>242</v>
      </c>
      <c r="C107" t="s">
        <v>231</v>
      </c>
      <c r="D107" s="50">
        <v>4685</v>
      </c>
      <c r="E107" s="49">
        <v>44346</v>
      </c>
      <c r="F107" t="s">
        <v>212</v>
      </c>
    </row>
    <row r="108" spans="1:6">
      <c r="A108">
        <v>107</v>
      </c>
      <c r="B108" t="s">
        <v>241</v>
      </c>
      <c r="C108" t="s">
        <v>234</v>
      </c>
      <c r="D108" s="50">
        <v>3917</v>
      </c>
      <c r="E108" s="49">
        <v>44351</v>
      </c>
      <c r="F108" t="s">
        <v>233</v>
      </c>
    </row>
    <row r="109" spans="1:6">
      <c r="A109">
        <v>108</v>
      </c>
      <c r="B109" t="s">
        <v>237</v>
      </c>
      <c r="C109" t="s">
        <v>234</v>
      </c>
      <c r="D109" s="50">
        <v>521</v>
      </c>
      <c r="E109" s="49">
        <v>44351</v>
      </c>
      <c r="F109" t="s">
        <v>239</v>
      </c>
    </row>
    <row r="110" spans="1:6">
      <c r="A110">
        <v>109</v>
      </c>
      <c r="B110" t="s">
        <v>237</v>
      </c>
      <c r="C110" t="s">
        <v>234</v>
      </c>
      <c r="D110" s="50">
        <v>5605</v>
      </c>
      <c r="E110" s="49">
        <v>44357</v>
      </c>
      <c r="F110" t="s">
        <v>211</v>
      </c>
    </row>
    <row r="111" spans="1:6">
      <c r="A111">
        <v>110</v>
      </c>
      <c r="B111" t="s">
        <v>242</v>
      </c>
      <c r="C111" t="s">
        <v>231</v>
      </c>
      <c r="D111" s="50">
        <v>9630</v>
      </c>
      <c r="E111" s="49">
        <v>44358</v>
      </c>
      <c r="F111" t="s">
        <v>212</v>
      </c>
    </row>
    <row r="112" spans="1:6">
      <c r="A112">
        <v>111</v>
      </c>
      <c r="B112" t="s">
        <v>241</v>
      </c>
      <c r="C112" t="s">
        <v>234</v>
      </c>
      <c r="D112" s="50">
        <v>6941</v>
      </c>
      <c r="E112" s="49">
        <v>44367</v>
      </c>
      <c r="F112" t="s">
        <v>239</v>
      </c>
    </row>
    <row r="113" spans="1:6">
      <c r="A113">
        <v>112</v>
      </c>
      <c r="B113" t="s">
        <v>242</v>
      </c>
      <c r="C113" t="s">
        <v>231</v>
      </c>
      <c r="D113" s="50">
        <v>7231</v>
      </c>
      <c r="E113" s="49">
        <v>44367</v>
      </c>
      <c r="F113" t="s">
        <v>240</v>
      </c>
    </row>
    <row r="114" spans="1:6">
      <c r="A114">
        <v>113</v>
      </c>
      <c r="B114" t="s">
        <v>242</v>
      </c>
      <c r="C114" t="s">
        <v>231</v>
      </c>
      <c r="D114" s="50">
        <v>8891</v>
      </c>
      <c r="E114" s="49">
        <v>44370</v>
      </c>
      <c r="F114" t="s">
        <v>230</v>
      </c>
    </row>
    <row r="115" spans="1:6">
      <c r="A115">
        <v>114</v>
      </c>
      <c r="B115" t="s">
        <v>241</v>
      </c>
      <c r="C115" t="s">
        <v>234</v>
      </c>
      <c r="D115" s="50">
        <v>107</v>
      </c>
      <c r="E115" s="49">
        <v>44372</v>
      </c>
      <c r="F115" t="s">
        <v>211</v>
      </c>
    </row>
    <row r="116" spans="1:6">
      <c r="A116">
        <v>115</v>
      </c>
      <c r="B116" t="s">
        <v>241</v>
      </c>
      <c r="C116" t="s">
        <v>234</v>
      </c>
      <c r="D116" s="50">
        <v>4243</v>
      </c>
      <c r="E116" s="49">
        <v>44373</v>
      </c>
      <c r="F116" t="s">
        <v>233</v>
      </c>
    </row>
    <row r="117" spans="1:6">
      <c r="A117">
        <v>116</v>
      </c>
      <c r="B117" t="s">
        <v>235</v>
      </c>
      <c r="C117" t="s">
        <v>234</v>
      </c>
      <c r="D117" s="50">
        <v>4514</v>
      </c>
      <c r="E117" s="49">
        <v>44374</v>
      </c>
      <c r="F117" t="s">
        <v>233</v>
      </c>
    </row>
    <row r="118" spans="1:6">
      <c r="A118">
        <v>117</v>
      </c>
      <c r="B118" t="s">
        <v>243</v>
      </c>
      <c r="C118" t="s">
        <v>234</v>
      </c>
      <c r="D118" s="50">
        <v>5480</v>
      </c>
      <c r="E118" s="49">
        <v>44379</v>
      </c>
      <c r="F118" t="s">
        <v>233</v>
      </c>
    </row>
    <row r="119" spans="1:6">
      <c r="A119">
        <v>118</v>
      </c>
      <c r="B119" t="s">
        <v>241</v>
      </c>
      <c r="C119" t="s">
        <v>234</v>
      </c>
      <c r="D119" s="50">
        <v>5002</v>
      </c>
      <c r="E119" s="49">
        <v>44379</v>
      </c>
      <c r="F119" t="s">
        <v>211</v>
      </c>
    </row>
    <row r="120" spans="1:6">
      <c r="A120">
        <v>119</v>
      </c>
      <c r="B120" t="s">
        <v>241</v>
      </c>
      <c r="C120" t="s">
        <v>234</v>
      </c>
      <c r="D120" s="50">
        <v>8530</v>
      </c>
      <c r="E120" s="49">
        <v>44382</v>
      </c>
      <c r="F120" t="s">
        <v>239</v>
      </c>
    </row>
    <row r="121" spans="1:6">
      <c r="A121">
        <v>120</v>
      </c>
      <c r="B121" t="s">
        <v>235</v>
      </c>
      <c r="C121" t="s">
        <v>234</v>
      </c>
      <c r="D121" s="50">
        <v>4819</v>
      </c>
      <c r="E121" s="49">
        <v>44384</v>
      </c>
      <c r="F121" t="s">
        <v>238</v>
      </c>
    </row>
    <row r="122" spans="1:6">
      <c r="A122">
        <v>121</v>
      </c>
      <c r="B122" t="s">
        <v>242</v>
      </c>
      <c r="C122" t="s">
        <v>231</v>
      </c>
      <c r="D122" s="50">
        <v>6343</v>
      </c>
      <c r="E122" s="49">
        <v>44388</v>
      </c>
      <c r="F122" t="s">
        <v>240</v>
      </c>
    </row>
    <row r="123" spans="1:6">
      <c r="A123">
        <v>122</v>
      </c>
      <c r="B123" t="s">
        <v>235</v>
      </c>
      <c r="C123" t="s">
        <v>234</v>
      </c>
      <c r="D123" s="50">
        <v>2318</v>
      </c>
      <c r="E123" s="49">
        <v>44390</v>
      </c>
      <c r="F123" t="s">
        <v>240</v>
      </c>
    </row>
    <row r="124" spans="1:6">
      <c r="A124">
        <v>123</v>
      </c>
      <c r="B124" t="s">
        <v>235</v>
      </c>
      <c r="C124" t="s">
        <v>234</v>
      </c>
      <c r="D124" s="50">
        <v>220</v>
      </c>
      <c r="E124" s="49">
        <v>44397</v>
      </c>
      <c r="F124" t="s">
        <v>240</v>
      </c>
    </row>
    <row r="125" spans="1:6">
      <c r="A125">
        <v>124</v>
      </c>
      <c r="B125" t="s">
        <v>235</v>
      </c>
      <c r="C125" t="s">
        <v>234</v>
      </c>
      <c r="D125" s="50">
        <v>6341</v>
      </c>
      <c r="E125" s="49">
        <v>44397</v>
      </c>
      <c r="F125" t="s">
        <v>238</v>
      </c>
    </row>
    <row r="126" spans="1:6">
      <c r="A126">
        <v>125</v>
      </c>
      <c r="B126" t="s">
        <v>237</v>
      </c>
      <c r="C126" t="s">
        <v>234</v>
      </c>
      <c r="D126" s="50">
        <v>330</v>
      </c>
      <c r="E126" s="49">
        <v>44397</v>
      </c>
      <c r="F126" t="s">
        <v>212</v>
      </c>
    </row>
    <row r="127" spans="1:6">
      <c r="A127">
        <v>126</v>
      </c>
      <c r="B127" t="s">
        <v>242</v>
      </c>
      <c r="C127" t="s">
        <v>231</v>
      </c>
      <c r="D127" s="50">
        <v>3027</v>
      </c>
      <c r="E127" s="49">
        <v>44397</v>
      </c>
      <c r="F127" t="s">
        <v>240</v>
      </c>
    </row>
    <row r="128" spans="1:6">
      <c r="A128">
        <v>127</v>
      </c>
      <c r="B128" t="s">
        <v>235</v>
      </c>
      <c r="C128" t="s">
        <v>234</v>
      </c>
      <c r="D128" s="50">
        <v>850</v>
      </c>
      <c r="E128" s="49">
        <v>44399</v>
      </c>
      <c r="F128" t="s">
        <v>238</v>
      </c>
    </row>
    <row r="129" spans="1:6">
      <c r="A129">
        <v>128</v>
      </c>
      <c r="B129" t="s">
        <v>241</v>
      </c>
      <c r="C129" t="s">
        <v>234</v>
      </c>
      <c r="D129" s="50">
        <v>8986</v>
      </c>
      <c r="E129" s="49">
        <v>44400</v>
      </c>
      <c r="F129" t="s">
        <v>240</v>
      </c>
    </row>
    <row r="130" spans="1:6">
      <c r="A130">
        <v>129</v>
      </c>
      <c r="B130" t="s">
        <v>242</v>
      </c>
      <c r="C130" t="s">
        <v>231</v>
      </c>
      <c r="D130" s="50">
        <v>3800</v>
      </c>
      <c r="E130" s="49">
        <v>44402</v>
      </c>
      <c r="F130" t="s">
        <v>233</v>
      </c>
    </row>
    <row r="131" spans="1:6">
      <c r="A131">
        <v>130</v>
      </c>
      <c r="B131" t="s">
        <v>232</v>
      </c>
      <c r="C131" t="s">
        <v>231</v>
      </c>
      <c r="D131" s="50">
        <v>5751</v>
      </c>
      <c r="E131" s="49">
        <v>44405</v>
      </c>
      <c r="F131" t="s">
        <v>240</v>
      </c>
    </row>
    <row r="132" spans="1:6">
      <c r="A132">
        <v>131</v>
      </c>
      <c r="B132" t="s">
        <v>237</v>
      </c>
      <c r="C132" t="s">
        <v>234</v>
      </c>
      <c r="D132" s="50">
        <v>1704</v>
      </c>
      <c r="E132" s="49">
        <v>44406</v>
      </c>
      <c r="F132" t="s">
        <v>240</v>
      </c>
    </row>
    <row r="133" spans="1:6">
      <c r="A133">
        <v>132</v>
      </c>
      <c r="B133" t="s">
        <v>241</v>
      </c>
      <c r="C133" t="s">
        <v>234</v>
      </c>
      <c r="D133" s="50">
        <v>7966</v>
      </c>
      <c r="E133" s="49">
        <v>44407</v>
      </c>
      <c r="F133" t="s">
        <v>230</v>
      </c>
    </row>
    <row r="134" spans="1:6">
      <c r="A134">
        <v>133</v>
      </c>
      <c r="B134" t="s">
        <v>241</v>
      </c>
      <c r="C134" t="s">
        <v>234</v>
      </c>
      <c r="D134" s="50">
        <v>852</v>
      </c>
      <c r="E134" s="49">
        <v>44408</v>
      </c>
      <c r="F134" t="s">
        <v>233</v>
      </c>
    </row>
    <row r="135" spans="1:6">
      <c r="A135">
        <v>134</v>
      </c>
      <c r="B135" t="s">
        <v>236</v>
      </c>
      <c r="C135" t="s">
        <v>231</v>
      </c>
      <c r="D135" s="50">
        <v>8416</v>
      </c>
      <c r="E135" s="49">
        <v>44408</v>
      </c>
      <c r="F135" t="s">
        <v>230</v>
      </c>
    </row>
    <row r="136" spans="1:6">
      <c r="A136">
        <v>135</v>
      </c>
      <c r="B136" t="s">
        <v>241</v>
      </c>
      <c r="C136" t="s">
        <v>234</v>
      </c>
      <c r="D136" s="50">
        <v>7144</v>
      </c>
      <c r="E136" s="49">
        <v>44409</v>
      </c>
      <c r="F136" t="s">
        <v>211</v>
      </c>
    </row>
    <row r="137" spans="1:6">
      <c r="A137">
        <v>136</v>
      </c>
      <c r="B137" t="s">
        <v>242</v>
      </c>
      <c r="C137" t="s">
        <v>231</v>
      </c>
      <c r="D137" s="50">
        <v>7854</v>
      </c>
      <c r="E137" s="49">
        <v>44409</v>
      </c>
      <c r="F137" t="s">
        <v>233</v>
      </c>
    </row>
    <row r="138" spans="1:6">
      <c r="A138">
        <v>137</v>
      </c>
      <c r="B138" t="s">
        <v>235</v>
      </c>
      <c r="C138" t="s">
        <v>234</v>
      </c>
      <c r="D138" s="50">
        <v>859</v>
      </c>
      <c r="E138" s="49">
        <v>44411</v>
      </c>
      <c r="F138" t="s">
        <v>233</v>
      </c>
    </row>
    <row r="139" spans="1:6">
      <c r="A139">
        <v>138</v>
      </c>
      <c r="B139" t="s">
        <v>242</v>
      </c>
      <c r="C139" t="s">
        <v>231</v>
      </c>
      <c r="D139" s="50">
        <v>8049</v>
      </c>
      <c r="E139" s="49">
        <v>44420</v>
      </c>
      <c r="F139" t="s">
        <v>233</v>
      </c>
    </row>
    <row r="140" spans="1:6">
      <c r="A140">
        <v>139</v>
      </c>
      <c r="B140" t="s">
        <v>241</v>
      </c>
      <c r="C140" t="s">
        <v>234</v>
      </c>
      <c r="D140" s="50">
        <v>2836</v>
      </c>
      <c r="E140" s="49">
        <v>44421</v>
      </c>
      <c r="F140" t="s">
        <v>212</v>
      </c>
    </row>
    <row r="141" spans="1:6">
      <c r="A141">
        <v>140</v>
      </c>
      <c r="B141" t="s">
        <v>232</v>
      </c>
      <c r="C141" t="s">
        <v>231</v>
      </c>
      <c r="D141" s="50">
        <v>1743</v>
      </c>
      <c r="E141" s="49">
        <v>44427</v>
      </c>
      <c r="F141" t="s">
        <v>233</v>
      </c>
    </row>
    <row r="142" spans="1:6">
      <c r="A142">
        <v>141</v>
      </c>
      <c r="B142" t="s">
        <v>237</v>
      </c>
      <c r="C142" t="s">
        <v>234</v>
      </c>
      <c r="D142" s="50">
        <v>3844</v>
      </c>
      <c r="E142" s="49">
        <v>44431</v>
      </c>
      <c r="F142" t="s">
        <v>211</v>
      </c>
    </row>
    <row r="143" spans="1:6">
      <c r="A143">
        <v>142</v>
      </c>
      <c r="B143" t="s">
        <v>237</v>
      </c>
      <c r="C143" t="s">
        <v>234</v>
      </c>
      <c r="D143" s="50">
        <v>7490</v>
      </c>
      <c r="E143" s="49">
        <v>44432</v>
      </c>
      <c r="F143" t="s">
        <v>211</v>
      </c>
    </row>
    <row r="144" spans="1:6">
      <c r="A144">
        <v>143</v>
      </c>
      <c r="B144" t="s">
        <v>242</v>
      </c>
      <c r="C144" t="s">
        <v>231</v>
      </c>
      <c r="D144" s="50">
        <v>4483</v>
      </c>
      <c r="E144" s="49">
        <v>44433</v>
      </c>
      <c r="F144" t="s">
        <v>212</v>
      </c>
    </row>
    <row r="145" spans="1:6">
      <c r="A145">
        <v>144</v>
      </c>
      <c r="B145" t="s">
        <v>237</v>
      </c>
      <c r="C145" t="s">
        <v>234</v>
      </c>
      <c r="D145" s="50">
        <v>7333</v>
      </c>
      <c r="E145" s="49">
        <v>44435</v>
      </c>
      <c r="F145" t="s">
        <v>239</v>
      </c>
    </row>
    <row r="146" spans="1:6">
      <c r="A146">
        <v>145</v>
      </c>
      <c r="B146" t="s">
        <v>232</v>
      </c>
      <c r="C146" t="s">
        <v>231</v>
      </c>
      <c r="D146" s="50">
        <v>7654</v>
      </c>
      <c r="E146" s="49">
        <v>44436</v>
      </c>
      <c r="F146" t="s">
        <v>233</v>
      </c>
    </row>
    <row r="147" spans="1:6">
      <c r="A147">
        <v>146</v>
      </c>
      <c r="B147" t="s">
        <v>237</v>
      </c>
      <c r="C147" t="s">
        <v>234</v>
      </c>
      <c r="D147" s="50">
        <v>3944</v>
      </c>
      <c r="E147" s="49">
        <v>44437</v>
      </c>
      <c r="F147" t="s">
        <v>240</v>
      </c>
    </row>
    <row r="148" spans="1:6">
      <c r="A148">
        <v>147</v>
      </c>
      <c r="B148" t="s">
        <v>236</v>
      </c>
      <c r="C148" t="s">
        <v>231</v>
      </c>
      <c r="D148" s="50">
        <v>5761</v>
      </c>
      <c r="E148" s="49">
        <v>44437</v>
      </c>
      <c r="F148" t="s">
        <v>212</v>
      </c>
    </row>
    <row r="149" spans="1:6">
      <c r="A149">
        <v>148</v>
      </c>
      <c r="B149" t="s">
        <v>241</v>
      </c>
      <c r="C149" t="s">
        <v>234</v>
      </c>
      <c r="D149" s="50">
        <v>6864</v>
      </c>
      <c r="E149" s="49">
        <v>44440</v>
      </c>
      <c r="F149" t="s">
        <v>238</v>
      </c>
    </row>
    <row r="150" spans="1:6">
      <c r="A150">
        <v>149</v>
      </c>
      <c r="B150" t="s">
        <v>241</v>
      </c>
      <c r="C150" t="s">
        <v>234</v>
      </c>
      <c r="D150" s="50">
        <v>4016</v>
      </c>
      <c r="E150" s="49">
        <v>44440</v>
      </c>
      <c r="F150" t="s">
        <v>212</v>
      </c>
    </row>
    <row r="151" spans="1:6">
      <c r="A151">
        <v>150</v>
      </c>
      <c r="B151" t="s">
        <v>241</v>
      </c>
      <c r="C151" t="s">
        <v>234</v>
      </c>
      <c r="D151" s="50">
        <v>1841</v>
      </c>
      <c r="E151" s="49">
        <v>44441</v>
      </c>
      <c r="F151" t="s">
        <v>233</v>
      </c>
    </row>
    <row r="152" spans="1:6">
      <c r="A152">
        <v>151</v>
      </c>
      <c r="B152" t="s">
        <v>241</v>
      </c>
      <c r="C152" t="s">
        <v>234</v>
      </c>
      <c r="D152" s="50">
        <v>424</v>
      </c>
      <c r="E152" s="49">
        <v>44444</v>
      </c>
      <c r="F152" t="s">
        <v>230</v>
      </c>
    </row>
    <row r="153" spans="1:6">
      <c r="A153">
        <v>152</v>
      </c>
      <c r="B153" t="s">
        <v>241</v>
      </c>
      <c r="C153" t="s">
        <v>234</v>
      </c>
      <c r="D153" s="50">
        <v>8765</v>
      </c>
      <c r="E153" s="49">
        <v>44446</v>
      </c>
      <c r="F153" t="s">
        <v>240</v>
      </c>
    </row>
    <row r="154" spans="1:6">
      <c r="A154">
        <v>153</v>
      </c>
      <c r="B154" t="s">
        <v>241</v>
      </c>
      <c r="C154" t="s">
        <v>234</v>
      </c>
      <c r="D154" s="50">
        <v>5583</v>
      </c>
      <c r="E154" s="49">
        <v>44447</v>
      </c>
      <c r="F154" t="s">
        <v>233</v>
      </c>
    </row>
    <row r="155" spans="1:6">
      <c r="A155">
        <v>154</v>
      </c>
      <c r="B155" t="s">
        <v>242</v>
      </c>
      <c r="C155" t="s">
        <v>231</v>
      </c>
      <c r="D155" s="50">
        <v>4390</v>
      </c>
      <c r="E155" s="49">
        <v>44448</v>
      </c>
      <c r="F155" t="s">
        <v>238</v>
      </c>
    </row>
    <row r="156" spans="1:6">
      <c r="A156">
        <v>155</v>
      </c>
      <c r="B156" t="s">
        <v>242</v>
      </c>
      <c r="C156" t="s">
        <v>231</v>
      </c>
      <c r="D156" s="50">
        <v>352</v>
      </c>
      <c r="E156" s="49">
        <v>44448</v>
      </c>
      <c r="F156" t="s">
        <v>239</v>
      </c>
    </row>
    <row r="157" spans="1:6">
      <c r="A157">
        <v>156</v>
      </c>
      <c r="B157" t="s">
        <v>237</v>
      </c>
      <c r="C157" t="s">
        <v>234</v>
      </c>
      <c r="D157" s="50">
        <v>8489</v>
      </c>
      <c r="E157" s="49">
        <v>44450</v>
      </c>
      <c r="F157" t="s">
        <v>233</v>
      </c>
    </row>
    <row r="158" spans="1:6">
      <c r="A158">
        <v>157</v>
      </c>
      <c r="B158" t="s">
        <v>241</v>
      </c>
      <c r="C158" t="s">
        <v>234</v>
      </c>
      <c r="D158" s="50">
        <v>7090</v>
      </c>
      <c r="E158" s="49">
        <v>44450</v>
      </c>
      <c r="F158" t="s">
        <v>211</v>
      </c>
    </row>
    <row r="159" spans="1:6">
      <c r="A159">
        <v>158</v>
      </c>
      <c r="B159" t="s">
        <v>241</v>
      </c>
      <c r="C159" t="s">
        <v>234</v>
      </c>
      <c r="D159" s="50">
        <v>7880</v>
      </c>
      <c r="E159" s="49">
        <v>44454</v>
      </c>
      <c r="F159" t="s">
        <v>233</v>
      </c>
    </row>
    <row r="160" spans="1:6">
      <c r="A160">
        <v>159</v>
      </c>
      <c r="B160" t="s">
        <v>235</v>
      </c>
      <c r="C160" t="s">
        <v>234</v>
      </c>
      <c r="D160" s="50">
        <v>3861</v>
      </c>
      <c r="E160" s="49">
        <v>44457</v>
      </c>
      <c r="F160" t="s">
        <v>233</v>
      </c>
    </row>
    <row r="161" spans="1:6">
      <c r="A161">
        <v>160</v>
      </c>
      <c r="B161" t="s">
        <v>242</v>
      </c>
      <c r="C161" t="s">
        <v>231</v>
      </c>
      <c r="D161" s="50">
        <v>7927</v>
      </c>
      <c r="E161" s="49">
        <v>44458</v>
      </c>
      <c r="F161" t="s">
        <v>212</v>
      </c>
    </row>
    <row r="162" spans="1:6">
      <c r="A162">
        <v>161</v>
      </c>
      <c r="B162" t="s">
        <v>241</v>
      </c>
      <c r="C162" t="s">
        <v>234</v>
      </c>
      <c r="D162" s="50">
        <v>6162</v>
      </c>
      <c r="E162" s="49">
        <v>44459</v>
      </c>
      <c r="F162" t="s">
        <v>233</v>
      </c>
    </row>
    <row r="163" spans="1:6">
      <c r="A163">
        <v>162</v>
      </c>
      <c r="B163" t="s">
        <v>243</v>
      </c>
      <c r="C163" t="s">
        <v>234</v>
      </c>
      <c r="D163" s="50">
        <v>5523</v>
      </c>
      <c r="E163" s="49">
        <v>44464</v>
      </c>
      <c r="F163" t="s">
        <v>230</v>
      </c>
    </row>
    <row r="164" spans="1:6">
      <c r="A164">
        <v>163</v>
      </c>
      <c r="B164" t="s">
        <v>242</v>
      </c>
      <c r="C164" t="s">
        <v>231</v>
      </c>
      <c r="D164" s="50">
        <v>5936</v>
      </c>
      <c r="E164" s="49">
        <v>44464</v>
      </c>
      <c r="F164" t="s">
        <v>240</v>
      </c>
    </row>
    <row r="165" spans="1:6">
      <c r="A165">
        <v>164</v>
      </c>
      <c r="B165" t="s">
        <v>232</v>
      </c>
      <c r="C165" t="s">
        <v>231</v>
      </c>
      <c r="D165" s="50">
        <v>7251</v>
      </c>
      <c r="E165" s="49">
        <v>44465</v>
      </c>
      <c r="F165" t="s">
        <v>212</v>
      </c>
    </row>
    <row r="166" spans="1:6">
      <c r="A166">
        <v>165</v>
      </c>
      <c r="B166" t="s">
        <v>235</v>
      </c>
      <c r="C166" t="s">
        <v>234</v>
      </c>
      <c r="D166" s="50">
        <v>6187</v>
      </c>
      <c r="E166" s="49">
        <v>44466</v>
      </c>
      <c r="F166" t="s">
        <v>230</v>
      </c>
    </row>
    <row r="167" spans="1:6">
      <c r="A167">
        <v>166</v>
      </c>
      <c r="B167" t="s">
        <v>241</v>
      </c>
      <c r="C167" t="s">
        <v>234</v>
      </c>
      <c r="D167" s="50">
        <v>3210</v>
      </c>
      <c r="E167" s="49">
        <v>44468</v>
      </c>
      <c r="F167" t="s">
        <v>212</v>
      </c>
    </row>
    <row r="168" spans="1:6">
      <c r="A168">
        <v>167</v>
      </c>
      <c r="B168" t="s">
        <v>232</v>
      </c>
      <c r="C168" t="s">
        <v>231</v>
      </c>
      <c r="D168" s="50">
        <v>682</v>
      </c>
      <c r="E168" s="49">
        <v>44468</v>
      </c>
      <c r="F168" t="s">
        <v>212</v>
      </c>
    </row>
    <row r="169" spans="1:6">
      <c r="A169">
        <v>168</v>
      </c>
      <c r="B169" t="s">
        <v>241</v>
      </c>
      <c r="C169" t="s">
        <v>234</v>
      </c>
      <c r="D169" s="50">
        <v>793</v>
      </c>
      <c r="E169" s="49">
        <v>44472</v>
      </c>
      <c r="F169" t="s">
        <v>230</v>
      </c>
    </row>
    <row r="170" spans="1:6">
      <c r="A170">
        <v>169</v>
      </c>
      <c r="B170" t="s">
        <v>232</v>
      </c>
      <c r="C170" t="s">
        <v>231</v>
      </c>
      <c r="D170" s="50">
        <v>5346</v>
      </c>
      <c r="E170" s="49">
        <v>44473</v>
      </c>
      <c r="F170" t="s">
        <v>212</v>
      </c>
    </row>
    <row r="171" spans="1:6">
      <c r="A171">
        <v>170</v>
      </c>
      <c r="B171" t="s">
        <v>241</v>
      </c>
      <c r="C171" t="s">
        <v>234</v>
      </c>
      <c r="D171" s="50">
        <v>7103</v>
      </c>
      <c r="E171" s="49">
        <v>44476</v>
      </c>
      <c r="F171" t="s">
        <v>238</v>
      </c>
    </row>
    <row r="172" spans="1:6">
      <c r="A172">
        <v>171</v>
      </c>
      <c r="B172" t="s">
        <v>232</v>
      </c>
      <c r="C172" t="s">
        <v>231</v>
      </c>
      <c r="D172" s="50">
        <v>4603</v>
      </c>
      <c r="E172" s="49">
        <v>44479</v>
      </c>
      <c r="F172" t="s">
        <v>233</v>
      </c>
    </row>
    <row r="173" spans="1:6">
      <c r="A173">
        <v>172</v>
      </c>
      <c r="B173" t="s">
        <v>237</v>
      </c>
      <c r="C173" t="s">
        <v>234</v>
      </c>
      <c r="D173" s="50">
        <v>8160</v>
      </c>
      <c r="E173" s="49">
        <v>44485</v>
      </c>
      <c r="F173" t="s">
        <v>211</v>
      </c>
    </row>
    <row r="174" spans="1:6">
      <c r="A174">
        <v>173</v>
      </c>
      <c r="B174" t="s">
        <v>237</v>
      </c>
      <c r="C174" t="s">
        <v>234</v>
      </c>
      <c r="D174" s="50">
        <v>7171</v>
      </c>
      <c r="E174" s="49">
        <v>44492</v>
      </c>
      <c r="F174" t="s">
        <v>240</v>
      </c>
    </row>
    <row r="175" spans="1:6">
      <c r="A175">
        <v>174</v>
      </c>
      <c r="B175" t="s">
        <v>241</v>
      </c>
      <c r="C175" t="s">
        <v>234</v>
      </c>
      <c r="D175" s="50">
        <v>3552</v>
      </c>
      <c r="E175" s="49">
        <v>44492</v>
      </c>
      <c r="F175" t="s">
        <v>238</v>
      </c>
    </row>
    <row r="176" spans="1:6">
      <c r="A176">
        <v>175</v>
      </c>
      <c r="B176" t="s">
        <v>241</v>
      </c>
      <c r="C176" t="s">
        <v>234</v>
      </c>
      <c r="D176" s="50">
        <v>7273</v>
      </c>
      <c r="E176" s="49">
        <v>44494</v>
      </c>
      <c r="F176" t="s">
        <v>230</v>
      </c>
    </row>
    <row r="177" spans="1:6">
      <c r="A177">
        <v>176</v>
      </c>
      <c r="B177" t="s">
        <v>241</v>
      </c>
      <c r="C177" t="s">
        <v>234</v>
      </c>
      <c r="D177" s="50">
        <v>2402</v>
      </c>
      <c r="E177" s="49">
        <v>44495</v>
      </c>
      <c r="F177" t="s">
        <v>212</v>
      </c>
    </row>
    <row r="178" spans="1:6">
      <c r="A178">
        <v>177</v>
      </c>
      <c r="B178" t="s">
        <v>241</v>
      </c>
      <c r="C178" t="s">
        <v>234</v>
      </c>
      <c r="D178" s="50">
        <v>1197</v>
      </c>
      <c r="E178" s="49">
        <v>44495</v>
      </c>
      <c r="F178" t="s">
        <v>230</v>
      </c>
    </row>
    <row r="179" spans="1:6">
      <c r="A179">
        <v>178</v>
      </c>
      <c r="B179" t="s">
        <v>236</v>
      </c>
      <c r="C179" t="s">
        <v>231</v>
      </c>
      <c r="D179" s="50">
        <v>5015</v>
      </c>
      <c r="E179" s="49">
        <v>44495</v>
      </c>
      <c r="F179" t="s">
        <v>230</v>
      </c>
    </row>
    <row r="180" spans="1:6">
      <c r="A180">
        <v>179</v>
      </c>
      <c r="B180" t="s">
        <v>235</v>
      </c>
      <c r="C180" t="s">
        <v>234</v>
      </c>
      <c r="D180" s="50">
        <v>5818</v>
      </c>
      <c r="E180" s="49">
        <v>44502</v>
      </c>
      <c r="F180" t="s">
        <v>233</v>
      </c>
    </row>
    <row r="181" spans="1:6">
      <c r="A181">
        <v>180</v>
      </c>
      <c r="B181" t="s">
        <v>241</v>
      </c>
      <c r="C181" t="s">
        <v>234</v>
      </c>
      <c r="D181" s="50">
        <v>4399</v>
      </c>
      <c r="E181" s="49">
        <v>44503</v>
      </c>
      <c r="F181" t="s">
        <v>240</v>
      </c>
    </row>
    <row r="182" spans="1:6">
      <c r="A182">
        <v>181</v>
      </c>
      <c r="B182" t="s">
        <v>232</v>
      </c>
      <c r="C182" t="s">
        <v>231</v>
      </c>
      <c r="D182" s="50">
        <v>3011</v>
      </c>
      <c r="E182" s="49">
        <v>44503</v>
      </c>
      <c r="F182" t="s">
        <v>233</v>
      </c>
    </row>
    <row r="183" spans="1:6">
      <c r="A183">
        <v>182</v>
      </c>
      <c r="B183" t="s">
        <v>237</v>
      </c>
      <c r="C183" t="s">
        <v>234</v>
      </c>
      <c r="D183" s="50">
        <v>4715</v>
      </c>
      <c r="E183" s="49">
        <v>44509</v>
      </c>
      <c r="F183" t="s">
        <v>240</v>
      </c>
    </row>
    <row r="184" spans="1:6">
      <c r="A184">
        <v>183</v>
      </c>
      <c r="B184" t="s">
        <v>237</v>
      </c>
      <c r="C184" t="s">
        <v>234</v>
      </c>
      <c r="D184" s="50">
        <v>5321</v>
      </c>
      <c r="E184" s="49">
        <v>44512</v>
      </c>
      <c r="F184" t="s">
        <v>211</v>
      </c>
    </row>
    <row r="185" spans="1:6">
      <c r="A185">
        <v>184</v>
      </c>
      <c r="B185" t="s">
        <v>241</v>
      </c>
      <c r="C185" t="s">
        <v>234</v>
      </c>
      <c r="D185" s="50">
        <v>8894</v>
      </c>
      <c r="E185" s="49">
        <v>44515</v>
      </c>
      <c r="F185" t="s">
        <v>233</v>
      </c>
    </row>
    <row r="186" spans="1:6">
      <c r="A186">
        <v>185</v>
      </c>
      <c r="B186" t="s">
        <v>232</v>
      </c>
      <c r="C186" t="s">
        <v>231</v>
      </c>
      <c r="D186" s="50">
        <v>4846</v>
      </c>
      <c r="E186" s="49">
        <v>44525</v>
      </c>
      <c r="F186" t="s">
        <v>240</v>
      </c>
    </row>
    <row r="187" spans="1:6">
      <c r="A187">
        <v>186</v>
      </c>
      <c r="B187" t="s">
        <v>242</v>
      </c>
      <c r="C187" t="s">
        <v>231</v>
      </c>
      <c r="D187" s="50">
        <v>284</v>
      </c>
      <c r="E187" s="49">
        <v>44525</v>
      </c>
      <c r="F187" t="s">
        <v>212</v>
      </c>
    </row>
    <row r="188" spans="1:6">
      <c r="A188">
        <v>187</v>
      </c>
      <c r="B188" t="s">
        <v>235</v>
      </c>
      <c r="C188" t="s">
        <v>234</v>
      </c>
      <c r="D188" s="50">
        <v>8283</v>
      </c>
      <c r="E188" s="49">
        <v>44526</v>
      </c>
      <c r="F188" t="s">
        <v>240</v>
      </c>
    </row>
    <row r="189" spans="1:6">
      <c r="A189">
        <v>188</v>
      </c>
      <c r="B189" t="s">
        <v>235</v>
      </c>
      <c r="C189" t="s">
        <v>234</v>
      </c>
      <c r="D189" s="50">
        <v>9990</v>
      </c>
      <c r="E189" s="49">
        <v>44528</v>
      </c>
      <c r="F189" t="s">
        <v>239</v>
      </c>
    </row>
    <row r="190" spans="1:6">
      <c r="A190">
        <v>189</v>
      </c>
      <c r="B190" t="s">
        <v>241</v>
      </c>
      <c r="C190" t="s">
        <v>234</v>
      </c>
      <c r="D190" s="50">
        <v>9014</v>
      </c>
      <c r="E190" s="49">
        <v>44528</v>
      </c>
      <c r="F190" t="s">
        <v>230</v>
      </c>
    </row>
    <row r="191" spans="1:6">
      <c r="A191">
        <v>190</v>
      </c>
      <c r="B191" t="s">
        <v>237</v>
      </c>
      <c r="C191" t="s">
        <v>234</v>
      </c>
      <c r="D191" s="50">
        <v>1942</v>
      </c>
      <c r="E191" s="49">
        <v>44529</v>
      </c>
      <c r="F191" t="s">
        <v>211</v>
      </c>
    </row>
    <row r="192" spans="1:6">
      <c r="A192">
        <v>191</v>
      </c>
      <c r="B192" t="s">
        <v>241</v>
      </c>
      <c r="C192" t="s">
        <v>234</v>
      </c>
      <c r="D192" s="50">
        <v>7223</v>
      </c>
      <c r="E192" s="49">
        <v>44530</v>
      </c>
      <c r="F192" t="s">
        <v>233</v>
      </c>
    </row>
    <row r="193" spans="1:6">
      <c r="A193">
        <v>192</v>
      </c>
      <c r="B193" t="s">
        <v>232</v>
      </c>
      <c r="C193" t="s">
        <v>231</v>
      </c>
      <c r="D193" s="50">
        <v>4673</v>
      </c>
      <c r="E193" s="49">
        <v>44532</v>
      </c>
      <c r="F193" t="s">
        <v>233</v>
      </c>
    </row>
    <row r="194" spans="1:6">
      <c r="A194">
        <v>193</v>
      </c>
      <c r="B194" t="s">
        <v>232</v>
      </c>
      <c r="C194" t="s">
        <v>231</v>
      </c>
      <c r="D194" s="50">
        <v>9104</v>
      </c>
      <c r="E194" s="49">
        <v>44534</v>
      </c>
      <c r="F194" t="s">
        <v>211</v>
      </c>
    </row>
    <row r="195" spans="1:6">
      <c r="A195">
        <v>194</v>
      </c>
      <c r="B195" t="s">
        <v>237</v>
      </c>
      <c r="C195" t="s">
        <v>234</v>
      </c>
      <c r="D195" s="50">
        <v>6078</v>
      </c>
      <c r="E195" s="49">
        <v>44535</v>
      </c>
      <c r="F195" t="s">
        <v>233</v>
      </c>
    </row>
    <row r="196" spans="1:6">
      <c r="A196">
        <v>195</v>
      </c>
      <c r="B196" t="s">
        <v>236</v>
      </c>
      <c r="C196" t="s">
        <v>231</v>
      </c>
      <c r="D196" s="50">
        <v>3278</v>
      </c>
      <c r="E196" s="49">
        <v>44536</v>
      </c>
      <c r="F196" t="s">
        <v>212</v>
      </c>
    </row>
    <row r="197" spans="1:6">
      <c r="A197">
        <v>196</v>
      </c>
      <c r="B197" t="s">
        <v>241</v>
      </c>
      <c r="C197" t="s">
        <v>234</v>
      </c>
      <c r="D197" s="50">
        <v>136</v>
      </c>
      <c r="E197" s="49">
        <v>44542</v>
      </c>
      <c r="F197" t="s">
        <v>239</v>
      </c>
    </row>
    <row r="198" spans="1:6">
      <c r="A198">
        <v>197</v>
      </c>
      <c r="B198" t="s">
        <v>241</v>
      </c>
      <c r="C198" t="s">
        <v>234</v>
      </c>
      <c r="D198" s="50">
        <v>8377</v>
      </c>
      <c r="E198" s="49">
        <v>44542</v>
      </c>
      <c r="F198" t="s">
        <v>230</v>
      </c>
    </row>
    <row r="199" spans="1:6">
      <c r="A199">
        <v>198</v>
      </c>
      <c r="B199" t="s">
        <v>241</v>
      </c>
      <c r="C199" t="s">
        <v>234</v>
      </c>
      <c r="D199" s="50">
        <v>2382</v>
      </c>
      <c r="E199" s="49">
        <v>44542</v>
      </c>
      <c r="F199" t="s">
        <v>233</v>
      </c>
    </row>
    <row r="200" spans="1:6">
      <c r="A200">
        <v>199</v>
      </c>
      <c r="B200" t="s">
        <v>241</v>
      </c>
      <c r="C200" t="s">
        <v>234</v>
      </c>
      <c r="D200" s="50">
        <v>8702</v>
      </c>
      <c r="E200" s="49">
        <v>44545</v>
      </c>
      <c r="F200" t="s">
        <v>212</v>
      </c>
    </row>
    <row r="201" spans="1:6">
      <c r="A201">
        <v>200</v>
      </c>
      <c r="B201" t="s">
        <v>241</v>
      </c>
      <c r="C201" t="s">
        <v>234</v>
      </c>
      <c r="D201" s="50">
        <v>5021</v>
      </c>
      <c r="E201" s="49">
        <v>44546</v>
      </c>
      <c r="F201" t="s">
        <v>233</v>
      </c>
    </row>
    <row r="202" spans="1:6">
      <c r="A202">
        <v>201</v>
      </c>
      <c r="B202" t="s">
        <v>237</v>
      </c>
      <c r="C202" t="s">
        <v>234</v>
      </c>
      <c r="D202" s="50">
        <v>1760</v>
      </c>
      <c r="E202" s="49">
        <v>44546</v>
      </c>
      <c r="F202" t="s">
        <v>230</v>
      </c>
    </row>
    <row r="203" spans="1:6">
      <c r="A203">
        <v>202</v>
      </c>
      <c r="B203" t="s">
        <v>241</v>
      </c>
      <c r="C203" t="s">
        <v>234</v>
      </c>
      <c r="D203" s="50">
        <v>4766</v>
      </c>
      <c r="E203" s="49">
        <v>44548</v>
      </c>
      <c r="F203" t="s">
        <v>212</v>
      </c>
    </row>
    <row r="204" spans="1:6">
      <c r="A204">
        <v>203</v>
      </c>
      <c r="B204" t="s">
        <v>236</v>
      </c>
      <c r="C204" t="s">
        <v>231</v>
      </c>
      <c r="D204" s="50">
        <v>1541</v>
      </c>
      <c r="E204" s="49">
        <v>44549</v>
      </c>
      <c r="F204" t="s">
        <v>240</v>
      </c>
    </row>
    <row r="205" spans="1:6">
      <c r="A205">
        <v>204</v>
      </c>
      <c r="B205" t="s">
        <v>235</v>
      </c>
      <c r="C205" t="s">
        <v>234</v>
      </c>
      <c r="D205" s="50">
        <v>2782</v>
      </c>
      <c r="E205" s="49">
        <v>44550</v>
      </c>
      <c r="F205" t="s">
        <v>240</v>
      </c>
    </row>
    <row r="206" spans="1:6">
      <c r="A206">
        <v>205</v>
      </c>
      <c r="B206" t="s">
        <v>237</v>
      </c>
      <c r="C206" t="s">
        <v>234</v>
      </c>
      <c r="D206" s="50">
        <v>2455</v>
      </c>
      <c r="E206" s="49">
        <v>44550</v>
      </c>
      <c r="F206" t="s">
        <v>239</v>
      </c>
    </row>
    <row r="207" spans="1:6">
      <c r="A207">
        <v>206</v>
      </c>
      <c r="B207" t="s">
        <v>237</v>
      </c>
      <c r="C207" t="s">
        <v>234</v>
      </c>
      <c r="D207" s="50">
        <v>4512</v>
      </c>
      <c r="E207" s="49">
        <v>44552</v>
      </c>
      <c r="F207" t="s">
        <v>238</v>
      </c>
    </row>
    <row r="208" spans="1:6">
      <c r="A208">
        <v>207</v>
      </c>
      <c r="B208" t="s">
        <v>237</v>
      </c>
      <c r="C208" t="s">
        <v>234</v>
      </c>
      <c r="D208" s="50">
        <v>8752</v>
      </c>
      <c r="E208" s="49">
        <v>44552</v>
      </c>
      <c r="F208" t="s">
        <v>212</v>
      </c>
    </row>
    <row r="209" spans="1:6">
      <c r="A209">
        <v>208</v>
      </c>
      <c r="B209" t="s">
        <v>232</v>
      </c>
      <c r="C209" t="s">
        <v>231</v>
      </c>
      <c r="D209" s="50">
        <v>9127</v>
      </c>
      <c r="E209" s="49">
        <v>44555</v>
      </c>
      <c r="F209" t="s">
        <v>233</v>
      </c>
    </row>
    <row r="210" spans="1:6">
      <c r="A210">
        <v>209</v>
      </c>
      <c r="B210" t="s">
        <v>237</v>
      </c>
      <c r="C210" t="s">
        <v>234</v>
      </c>
      <c r="D210" s="50">
        <v>1777</v>
      </c>
      <c r="E210" s="49">
        <v>44558</v>
      </c>
      <c r="F210" t="s">
        <v>211</v>
      </c>
    </row>
    <row r="211" spans="1:6">
      <c r="A211">
        <v>210</v>
      </c>
      <c r="B211" t="s">
        <v>236</v>
      </c>
      <c r="C211" t="s">
        <v>231</v>
      </c>
      <c r="D211" s="50">
        <v>680</v>
      </c>
      <c r="E211" s="49">
        <v>44558</v>
      </c>
      <c r="F211" t="s">
        <v>211</v>
      </c>
    </row>
    <row r="212" spans="1:6">
      <c r="A212">
        <v>211</v>
      </c>
      <c r="B212" t="s">
        <v>235</v>
      </c>
      <c r="C212" t="s">
        <v>234</v>
      </c>
      <c r="D212" s="50">
        <v>958</v>
      </c>
      <c r="E212" s="49">
        <v>44559</v>
      </c>
      <c r="F212" t="s">
        <v>233</v>
      </c>
    </row>
    <row r="213" spans="1:6">
      <c r="A213">
        <v>212</v>
      </c>
      <c r="B213" t="s">
        <v>232</v>
      </c>
      <c r="C213" t="s">
        <v>231</v>
      </c>
      <c r="D213" s="50">
        <v>2613</v>
      </c>
      <c r="E213" s="49">
        <v>44559</v>
      </c>
      <c r="F213" t="s">
        <v>230</v>
      </c>
    </row>
    <row r="214" spans="1:6">
      <c r="A214">
        <v>213</v>
      </c>
      <c r="B214" t="s">
        <v>232</v>
      </c>
      <c r="C214" t="s">
        <v>231</v>
      </c>
      <c r="D214" s="50">
        <v>339</v>
      </c>
      <c r="E214" s="49">
        <v>44560</v>
      </c>
      <c r="F214" t="s">
        <v>230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1A73-F3F6-4518-AA45-929BFF124A1F}">
  <dimension ref="A4:D13"/>
  <sheetViews>
    <sheetView workbookViewId="0">
      <selection activeCell="A6" sqref="A6"/>
    </sheetView>
  </sheetViews>
  <sheetFormatPr defaultColWidth="9.140625" defaultRowHeight="15"/>
  <cols>
    <col min="1" max="1" width="15.42578125" bestFit="1" customWidth="1"/>
    <col min="2" max="2" width="16.28515625" bestFit="1" customWidth="1"/>
    <col min="3" max="3" width="11" bestFit="1" customWidth="1"/>
    <col min="4" max="4" width="11.28515625" bestFit="1" customWidth="1"/>
  </cols>
  <sheetData>
    <row r="4" spans="1:4">
      <c r="A4" s="52" t="s">
        <v>250</v>
      </c>
      <c r="B4" s="52" t="s">
        <v>249</v>
      </c>
    </row>
    <row r="5" spans="1:4">
      <c r="A5" s="52" t="s">
        <v>248</v>
      </c>
      <c r="B5" t="s">
        <v>234</v>
      </c>
      <c r="C5" t="s">
        <v>231</v>
      </c>
      <c r="D5" t="s">
        <v>247</v>
      </c>
    </row>
    <row r="6" spans="1:4">
      <c r="A6" s="51" t="s">
        <v>230</v>
      </c>
      <c r="B6">
        <v>91221</v>
      </c>
      <c r="C6">
        <v>40492</v>
      </c>
      <c r="D6">
        <v>131713</v>
      </c>
    </row>
    <row r="7" spans="1:4">
      <c r="A7" s="51" t="s">
        <v>239</v>
      </c>
      <c r="B7">
        <v>82338</v>
      </c>
      <c r="C7">
        <v>12407</v>
      </c>
      <c r="D7">
        <v>94745</v>
      </c>
    </row>
    <row r="8" spans="1:4">
      <c r="A8" s="51" t="s">
        <v>211</v>
      </c>
      <c r="B8">
        <v>125931</v>
      </c>
      <c r="C8">
        <v>15125</v>
      </c>
      <c r="D8">
        <v>141056</v>
      </c>
    </row>
    <row r="9" spans="1:4">
      <c r="A9" s="51" t="s">
        <v>212</v>
      </c>
      <c r="B9">
        <v>66430</v>
      </c>
      <c r="C9">
        <v>88738</v>
      </c>
      <c r="D9">
        <v>155168</v>
      </c>
    </row>
    <row r="10" spans="1:4">
      <c r="A10" s="51" t="s">
        <v>238</v>
      </c>
      <c r="B10">
        <v>62392</v>
      </c>
      <c r="C10">
        <v>4390</v>
      </c>
      <c r="D10">
        <v>66782</v>
      </c>
    </row>
    <row r="11" spans="1:4">
      <c r="A11" s="51" t="s">
        <v>240</v>
      </c>
      <c r="B11">
        <v>87786</v>
      </c>
      <c r="C11">
        <v>85351</v>
      </c>
      <c r="D11">
        <v>173137</v>
      </c>
    </row>
    <row r="12" spans="1:4">
      <c r="A12" s="51" t="s">
        <v>233</v>
      </c>
      <c r="B12">
        <v>176971</v>
      </c>
      <c r="C12">
        <v>90162</v>
      </c>
      <c r="D12">
        <v>267133</v>
      </c>
    </row>
    <row r="13" spans="1:4">
      <c r="A13" s="51" t="s">
        <v>247</v>
      </c>
      <c r="B13">
        <v>693069</v>
      </c>
      <c r="C13">
        <v>336665</v>
      </c>
      <c r="D13">
        <v>1029734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B3FE9-EAE1-4C12-AC07-232985D262D9}">
  <dimension ref="A2:F13"/>
  <sheetViews>
    <sheetView workbookViewId="0">
      <selection activeCell="A6" sqref="A6"/>
    </sheetView>
  </sheetViews>
  <sheetFormatPr defaultRowHeight="15"/>
  <cols>
    <col min="1" max="1" width="15.42578125" bestFit="1" customWidth="1"/>
    <col min="2" max="2" width="16.28515625" bestFit="1" customWidth="1"/>
    <col min="3" max="3" width="7.42578125" bestFit="1" customWidth="1"/>
    <col min="4" max="4" width="7.140625" bestFit="1" customWidth="1"/>
    <col min="5" max="5" width="7.42578125" bestFit="1" customWidth="1"/>
    <col min="6" max="6" width="11.28515625" bestFit="1" customWidth="1"/>
  </cols>
  <sheetData>
    <row r="2" spans="1:6">
      <c r="A2" s="52" t="s">
        <v>245</v>
      </c>
      <c r="B2" t="s">
        <v>234</v>
      </c>
    </row>
    <row r="4" spans="1:6">
      <c r="A4" s="52" t="s">
        <v>250</v>
      </c>
      <c r="B4" s="52" t="s">
        <v>249</v>
      </c>
    </row>
    <row r="5" spans="1:6">
      <c r="A5" s="52" t="s">
        <v>248</v>
      </c>
      <c r="B5" t="s">
        <v>237</v>
      </c>
      <c r="C5" t="s">
        <v>241</v>
      </c>
      <c r="D5" t="s">
        <v>243</v>
      </c>
      <c r="E5" t="s">
        <v>235</v>
      </c>
      <c r="F5" t="s">
        <v>247</v>
      </c>
    </row>
    <row r="6" spans="1:6">
      <c r="A6" s="51" t="s">
        <v>230</v>
      </c>
      <c r="B6">
        <v>20634</v>
      </c>
      <c r="C6">
        <v>52721</v>
      </c>
      <c r="D6">
        <v>9186</v>
      </c>
      <c r="E6">
        <v>8680</v>
      </c>
      <c r="F6">
        <v>91221</v>
      </c>
    </row>
    <row r="7" spans="1:6">
      <c r="A7" s="51" t="s">
        <v>239</v>
      </c>
      <c r="B7">
        <v>24867</v>
      </c>
      <c r="C7">
        <v>33775</v>
      </c>
      <c r="D7">
        <v>3767</v>
      </c>
      <c r="E7">
        <v>19929</v>
      </c>
      <c r="F7">
        <v>82338</v>
      </c>
    </row>
    <row r="8" spans="1:6">
      <c r="A8" s="51" t="s">
        <v>211</v>
      </c>
      <c r="B8">
        <v>80193</v>
      </c>
      <c r="C8">
        <v>36094</v>
      </c>
      <c r="D8">
        <v>7388</v>
      </c>
      <c r="E8">
        <v>2256</v>
      </c>
      <c r="F8">
        <v>125931</v>
      </c>
    </row>
    <row r="9" spans="1:6">
      <c r="A9" s="51" t="s">
        <v>212</v>
      </c>
      <c r="B9">
        <v>9082</v>
      </c>
      <c r="C9">
        <v>39686</v>
      </c>
      <c r="D9">
        <v>8775</v>
      </c>
      <c r="E9">
        <v>8887</v>
      </c>
      <c r="F9">
        <v>66430</v>
      </c>
    </row>
    <row r="10" spans="1:6">
      <c r="A10" s="51" t="s">
        <v>238</v>
      </c>
      <c r="B10">
        <v>10332</v>
      </c>
      <c r="C10">
        <v>40050</v>
      </c>
      <c r="E10">
        <v>12010</v>
      </c>
      <c r="F10">
        <v>62392</v>
      </c>
    </row>
    <row r="11" spans="1:6">
      <c r="A11" s="51" t="s">
        <v>240</v>
      </c>
      <c r="B11">
        <v>17534</v>
      </c>
      <c r="C11">
        <v>42908</v>
      </c>
      <c r="D11">
        <v>5600</v>
      </c>
      <c r="E11">
        <v>21744</v>
      </c>
      <c r="F11">
        <v>87786</v>
      </c>
    </row>
    <row r="12" spans="1:6">
      <c r="A12" s="51" t="s">
        <v>233</v>
      </c>
      <c r="B12">
        <v>28615</v>
      </c>
      <c r="C12">
        <v>95061</v>
      </c>
      <c r="D12">
        <v>22363</v>
      </c>
      <c r="E12">
        <v>30932</v>
      </c>
      <c r="F12">
        <v>176971</v>
      </c>
    </row>
    <row r="13" spans="1:6">
      <c r="A13" s="51" t="s">
        <v>247</v>
      </c>
      <c r="B13">
        <v>191257</v>
      </c>
      <c r="C13">
        <v>340295</v>
      </c>
      <c r="D13">
        <v>57079</v>
      </c>
      <c r="E13">
        <v>104438</v>
      </c>
      <c r="F13">
        <v>693069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2B6C-077E-4842-BBD1-34D7F4775283}">
  <dimension ref="A4:C13"/>
  <sheetViews>
    <sheetView workbookViewId="0">
      <selection activeCell="A6" sqref="A6"/>
    </sheetView>
  </sheetViews>
  <sheetFormatPr defaultRowHeight="15"/>
  <cols>
    <col min="1" max="1" width="13.140625" bestFit="1" customWidth="1"/>
    <col min="2" max="2" width="16.28515625" bestFit="1" customWidth="1"/>
    <col min="3" max="3" width="11.28515625" bestFit="1" customWidth="1"/>
    <col min="4" max="4" width="7" bestFit="1" customWidth="1"/>
    <col min="6" max="6" width="12.5703125" bestFit="1" customWidth="1"/>
    <col min="7" max="7" width="15.5703125" bestFit="1" customWidth="1"/>
    <col min="8" max="8" width="13.140625" bestFit="1" customWidth="1"/>
    <col min="9" max="9" width="11.28515625" bestFit="1" customWidth="1"/>
  </cols>
  <sheetData>
    <row r="4" spans="1:3">
      <c r="A4" s="52" t="s">
        <v>250</v>
      </c>
      <c r="B4" s="52" t="s">
        <v>249</v>
      </c>
    </row>
    <row r="5" spans="1:3">
      <c r="A5" s="52" t="s">
        <v>248</v>
      </c>
      <c r="B5" t="s">
        <v>212</v>
      </c>
      <c r="C5" t="s">
        <v>247</v>
      </c>
    </row>
    <row r="6" spans="1:3">
      <c r="A6" s="51" t="s">
        <v>237</v>
      </c>
      <c r="B6">
        <v>9082</v>
      </c>
      <c r="C6">
        <v>9082</v>
      </c>
    </row>
    <row r="7" spans="1:3">
      <c r="A7" s="51" t="s">
        <v>241</v>
      </c>
      <c r="B7">
        <v>39686</v>
      </c>
      <c r="C7">
        <v>39686</v>
      </c>
    </row>
    <row r="8" spans="1:3">
      <c r="A8" s="51" t="s">
        <v>236</v>
      </c>
      <c r="B8">
        <v>29905</v>
      </c>
      <c r="C8">
        <v>29905</v>
      </c>
    </row>
    <row r="9" spans="1:3">
      <c r="A9" s="51" t="s">
        <v>242</v>
      </c>
      <c r="B9">
        <v>37197</v>
      </c>
      <c r="C9">
        <v>37197</v>
      </c>
    </row>
    <row r="10" spans="1:3">
      <c r="A10" s="51" t="s">
        <v>232</v>
      </c>
      <c r="B10">
        <v>21636</v>
      </c>
      <c r="C10">
        <v>21636</v>
      </c>
    </row>
    <row r="11" spans="1:3">
      <c r="A11" s="51" t="s">
        <v>243</v>
      </c>
      <c r="B11">
        <v>8775</v>
      </c>
      <c r="C11">
        <v>8775</v>
      </c>
    </row>
    <row r="12" spans="1:3">
      <c r="A12" s="51" t="s">
        <v>235</v>
      </c>
      <c r="B12">
        <v>8887</v>
      </c>
      <c r="C12">
        <v>8887</v>
      </c>
    </row>
    <row r="13" spans="1:3">
      <c r="A13" s="51" t="s">
        <v>247</v>
      </c>
      <c r="B13">
        <v>155168</v>
      </c>
      <c r="C13">
        <v>155168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9CDD-8B32-4FFE-8774-501D437BEA51}">
  <dimension ref="A4:I22"/>
  <sheetViews>
    <sheetView workbookViewId="0">
      <selection activeCell="A6" sqref="A6"/>
    </sheetView>
  </sheetViews>
  <sheetFormatPr defaultRowHeight="15"/>
  <cols>
    <col min="1" max="1" width="13.140625" bestFit="1" customWidth="1"/>
    <col min="2" max="2" width="16.28515625" bestFit="1" customWidth="1"/>
    <col min="3" max="3" width="7.42578125" bestFit="1" customWidth="1"/>
    <col min="4" max="4" width="6.28515625" bestFit="1" customWidth="1"/>
    <col min="5" max="5" width="8" bestFit="1" customWidth="1"/>
    <col min="6" max="6" width="7.28515625" bestFit="1" customWidth="1"/>
    <col min="7" max="7" width="7.140625" bestFit="1" customWidth="1"/>
    <col min="8" max="8" width="7.42578125" bestFit="1" customWidth="1"/>
    <col min="9" max="9" width="11.28515625" bestFit="1" customWidth="1"/>
  </cols>
  <sheetData>
    <row r="4" spans="1:9">
      <c r="A4" s="52" t="s">
        <v>250</v>
      </c>
      <c r="B4" s="52" t="s">
        <v>249</v>
      </c>
    </row>
    <row r="5" spans="1:9">
      <c r="A5" s="52" t="s">
        <v>248</v>
      </c>
      <c r="B5" t="s">
        <v>237</v>
      </c>
      <c r="C5" t="s">
        <v>241</v>
      </c>
      <c r="D5" t="s">
        <v>236</v>
      </c>
      <c r="E5" t="s">
        <v>242</v>
      </c>
      <c r="F5" t="s">
        <v>232</v>
      </c>
      <c r="G5" t="s">
        <v>243</v>
      </c>
      <c r="H5" t="s">
        <v>235</v>
      </c>
      <c r="I5" t="s">
        <v>247</v>
      </c>
    </row>
    <row r="6" spans="1:9">
      <c r="A6" s="51" t="s">
        <v>321</v>
      </c>
    </row>
    <row r="7" spans="1:9">
      <c r="A7" s="80" t="s">
        <v>310</v>
      </c>
      <c r="B7">
        <v>16794</v>
      </c>
      <c r="C7">
        <v>29728</v>
      </c>
      <c r="D7">
        <v>2626</v>
      </c>
      <c r="E7">
        <v>30732</v>
      </c>
      <c r="F7">
        <v>6173</v>
      </c>
      <c r="H7">
        <v>3610</v>
      </c>
      <c r="I7">
        <v>89663</v>
      </c>
    </row>
    <row r="8" spans="1:9">
      <c r="A8" s="80" t="s">
        <v>311</v>
      </c>
      <c r="B8">
        <v>19715</v>
      </c>
      <c r="C8">
        <v>9228</v>
      </c>
      <c r="D8">
        <v>15823</v>
      </c>
      <c r="E8">
        <v>1557</v>
      </c>
      <c r="F8">
        <v>5154</v>
      </c>
      <c r="G8">
        <v>9029</v>
      </c>
      <c r="H8">
        <v>2256</v>
      </c>
      <c r="I8">
        <v>62762</v>
      </c>
    </row>
    <row r="9" spans="1:9">
      <c r="A9" s="80" t="s">
        <v>312</v>
      </c>
      <c r="B9">
        <v>25702</v>
      </c>
      <c r="C9">
        <v>26224</v>
      </c>
      <c r="D9">
        <v>6045</v>
      </c>
      <c r="E9">
        <v>5341</v>
      </c>
      <c r="F9">
        <v>21722</v>
      </c>
      <c r="G9">
        <v>3663</v>
      </c>
      <c r="H9">
        <v>15869</v>
      </c>
      <c r="I9">
        <v>104566</v>
      </c>
    </row>
    <row r="10" spans="1:9">
      <c r="A10" s="51" t="s">
        <v>322</v>
      </c>
    </row>
    <row r="11" spans="1:9">
      <c r="A11" s="80" t="s">
        <v>313</v>
      </c>
      <c r="B11">
        <v>14586</v>
      </c>
      <c r="C11">
        <v>16001</v>
      </c>
      <c r="E11">
        <v>9508</v>
      </c>
      <c r="F11">
        <v>8266</v>
      </c>
      <c r="H11">
        <v>1113</v>
      </c>
      <c r="I11">
        <v>49474</v>
      </c>
    </row>
    <row r="12" spans="1:9">
      <c r="A12" s="80" t="s">
        <v>11</v>
      </c>
      <c r="B12">
        <v>22557</v>
      </c>
      <c r="C12">
        <v>69521</v>
      </c>
      <c r="D12">
        <v>8096</v>
      </c>
      <c r="E12">
        <v>17104</v>
      </c>
      <c r="F12">
        <v>28887</v>
      </c>
      <c r="G12">
        <v>33384</v>
      </c>
      <c r="H12">
        <v>23790</v>
      </c>
      <c r="I12">
        <v>203339</v>
      </c>
    </row>
    <row r="13" spans="1:9">
      <c r="A13" s="80" t="s">
        <v>314</v>
      </c>
      <c r="B13">
        <v>6126</v>
      </c>
      <c r="C13">
        <v>15208</v>
      </c>
      <c r="E13">
        <v>25752</v>
      </c>
      <c r="H13">
        <v>4514</v>
      </c>
      <c r="I13">
        <v>51600</v>
      </c>
    </row>
    <row r="14" spans="1:9">
      <c r="A14" s="51" t="s">
        <v>323</v>
      </c>
    </row>
    <row r="15" spans="1:9">
      <c r="A15" s="80" t="s">
        <v>315</v>
      </c>
      <c r="B15">
        <v>2034</v>
      </c>
      <c r="C15">
        <v>31336</v>
      </c>
      <c r="D15">
        <v>8416</v>
      </c>
      <c r="E15">
        <v>13170</v>
      </c>
      <c r="F15">
        <v>5751</v>
      </c>
      <c r="G15">
        <v>5480</v>
      </c>
      <c r="H15">
        <v>14548</v>
      </c>
      <c r="I15">
        <v>80735</v>
      </c>
    </row>
    <row r="16" spans="1:9">
      <c r="A16" s="80" t="s">
        <v>316</v>
      </c>
      <c r="B16">
        <v>22611</v>
      </c>
      <c r="C16">
        <v>9980</v>
      </c>
      <c r="D16">
        <v>5761</v>
      </c>
      <c r="E16">
        <v>20386</v>
      </c>
      <c r="F16">
        <v>9397</v>
      </c>
      <c r="H16">
        <v>859</v>
      </c>
      <c r="I16">
        <v>68994</v>
      </c>
    </row>
    <row r="17" spans="1:9">
      <c r="A17" s="80" t="s">
        <v>317</v>
      </c>
      <c r="B17">
        <v>8489</v>
      </c>
      <c r="C17">
        <v>51835</v>
      </c>
      <c r="E17">
        <v>18605</v>
      </c>
      <c r="F17">
        <v>7933</v>
      </c>
      <c r="G17">
        <v>5523</v>
      </c>
      <c r="H17">
        <v>10048</v>
      </c>
      <c r="I17">
        <v>102433</v>
      </c>
    </row>
    <row r="18" spans="1:9">
      <c r="A18" s="51" t="s">
        <v>324</v>
      </c>
    </row>
    <row r="19" spans="1:9">
      <c r="A19" s="80" t="s">
        <v>318</v>
      </c>
      <c r="B19">
        <v>15331</v>
      </c>
      <c r="C19">
        <v>22320</v>
      </c>
      <c r="D19">
        <v>5015</v>
      </c>
      <c r="F19">
        <v>9949</v>
      </c>
      <c r="I19">
        <v>52615</v>
      </c>
    </row>
    <row r="20" spans="1:9">
      <c r="A20" s="80" t="s">
        <v>319</v>
      </c>
      <c r="B20">
        <v>11978</v>
      </c>
      <c r="C20">
        <v>29530</v>
      </c>
      <c r="E20">
        <v>284</v>
      </c>
      <c r="F20">
        <v>7857</v>
      </c>
      <c r="H20">
        <v>24091</v>
      </c>
      <c r="I20">
        <v>73740</v>
      </c>
    </row>
    <row r="21" spans="1:9">
      <c r="A21" s="80" t="s">
        <v>320</v>
      </c>
      <c r="B21">
        <v>25334</v>
      </c>
      <c r="C21">
        <v>29384</v>
      </c>
      <c r="D21">
        <v>5499</v>
      </c>
      <c r="F21">
        <v>25856</v>
      </c>
      <c r="H21">
        <v>3740</v>
      </c>
      <c r="I21">
        <v>89813</v>
      </c>
    </row>
    <row r="22" spans="1:9">
      <c r="A22" s="51" t="s">
        <v>247</v>
      </c>
      <c r="B22">
        <v>191257</v>
      </c>
      <c r="C22">
        <v>340295</v>
      </c>
      <c r="D22">
        <v>57281</v>
      </c>
      <c r="E22">
        <v>142439</v>
      </c>
      <c r="F22">
        <v>136945</v>
      </c>
      <c r="G22">
        <v>57079</v>
      </c>
      <c r="H22">
        <v>104438</v>
      </c>
      <c r="I22">
        <v>1029734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3862-C32D-4311-A8F2-4CB38F921D94}">
  <dimension ref="A2:D13"/>
  <sheetViews>
    <sheetView workbookViewId="0">
      <selection activeCell="A7" sqref="A7"/>
    </sheetView>
  </sheetViews>
  <sheetFormatPr defaultRowHeight="15"/>
  <cols>
    <col min="1" max="1" width="13.140625" bestFit="1" customWidth="1"/>
    <col min="2" max="2" width="17.85546875" bestFit="1" customWidth="1"/>
    <col min="3" max="3" width="11" bestFit="1" customWidth="1"/>
    <col min="4" max="4" width="11.28515625" bestFit="1" customWidth="1"/>
  </cols>
  <sheetData>
    <row r="2" spans="1:4">
      <c r="A2" s="52" t="s">
        <v>325</v>
      </c>
      <c r="B2" t="s">
        <v>324</v>
      </c>
    </row>
    <row r="3" spans="1:4">
      <c r="A3" s="52" t="s">
        <v>244</v>
      </c>
      <c r="B3" t="s">
        <v>326</v>
      </c>
    </row>
    <row r="5" spans="1:4">
      <c r="A5" s="52" t="s">
        <v>250</v>
      </c>
      <c r="B5" s="52" t="s">
        <v>249</v>
      </c>
    </row>
    <row r="6" spans="1:4">
      <c r="A6" s="52" t="s">
        <v>248</v>
      </c>
      <c r="B6" t="s">
        <v>234</v>
      </c>
      <c r="C6" t="s">
        <v>231</v>
      </c>
      <c r="D6" t="s">
        <v>247</v>
      </c>
    </row>
    <row r="7" spans="1:4">
      <c r="A7" s="51" t="s">
        <v>237</v>
      </c>
      <c r="B7">
        <v>37838</v>
      </c>
      <c r="D7">
        <v>37838</v>
      </c>
    </row>
    <row r="8" spans="1:4">
      <c r="A8" s="51" t="s">
        <v>241</v>
      </c>
      <c r="B8">
        <v>20269</v>
      </c>
      <c r="D8">
        <v>20269</v>
      </c>
    </row>
    <row r="9" spans="1:4">
      <c r="A9" s="51" t="s">
        <v>236</v>
      </c>
      <c r="C9">
        <v>5499</v>
      </c>
      <c r="D9">
        <v>5499</v>
      </c>
    </row>
    <row r="10" spans="1:4">
      <c r="A10" s="51" t="s">
        <v>242</v>
      </c>
      <c r="C10">
        <v>284</v>
      </c>
      <c r="D10">
        <v>284</v>
      </c>
    </row>
    <row r="11" spans="1:4">
      <c r="A11" s="51" t="s">
        <v>232</v>
      </c>
      <c r="C11">
        <v>19296</v>
      </c>
      <c r="D11">
        <v>19296</v>
      </c>
    </row>
    <row r="12" spans="1:4">
      <c r="A12" s="51" t="s">
        <v>235</v>
      </c>
      <c r="B12">
        <v>11065</v>
      </c>
      <c r="D12">
        <v>11065</v>
      </c>
    </row>
    <row r="13" spans="1:4">
      <c r="A13" s="51" t="s">
        <v>247</v>
      </c>
      <c r="B13">
        <v>69172</v>
      </c>
      <c r="C13">
        <v>25079</v>
      </c>
      <c r="D13">
        <v>94251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2479C-C5E2-4CB8-B6DD-2AF94F0D36C3}">
  <dimension ref="A1:G1001"/>
  <sheetViews>
    <sheetView workbookViewId="0"/>
  </sheetViews>
  <sheetFormatPr defaultColWidth="11.42578125" defaultRowHeight="12"/>
  <cols>
    <col min="1" max="1" width="6.85546875" style="53" bestFit="1" customWidth="1"/>
    <col min="2" max="2" width="14.140625" style="53" customWidth="1"/>
    <col min="3" max="3" width="8.28515625" style="54" bestFit="1" customWidth="1"/>
    <col min="4" max="4" width="32.85546875" style="54" customWidth="1"/>
    <col min="5" max="5" width="6.7109375" style="54" bestFit="1" customWidth="1"/>
    <col min="6" max="6" width="8.85546875" style="54" bestFit="1" customWidth="1"/>
    <col min="7" max="7" width="7.7109375" style="54" bestFit="1" customWidth="1"/>
    <col min="8" max="16384" width="11.42578125" style="53"/>
  </cols>
  <sheetData>
    <row r="1" spans="1:7">
      <c r="A1" s="53" t="s">
        <v>276</v>
      </c>
      <c r="B1" s="53" t="s">
        <v>275</v>
      </c>
      <c r="C1" s="54" t="s">
        <v>274</v>
      </c>
      <c r="D1" s="54" t="s">
        <v>273</v>
      </c>
      <c r="E1" s="54" t="s">
        <v>272</v>
      </c>
      <c r="F1" s="54" t="s">
        <v>271</v>
      </c>
      <c r="G1" s="54" t="s">
        <v>270</v>
      </c>
    </row>
    <row r="2" spans="1:7">
      <c r="A2" s="53">
        <v>1</v>
      </c>
      <c r="B2" s="55">
        <v>37590</v>
      </c>
      <c r="C2" s="54" t="s">
        <v>263</v>
      </c>
      <c r="D2" s="54" t="s">
        <v>256</v>
      </c>
      <c r="E2" s="54" t="s">
        <v>255</v>
      </c>
      <c r="F2" s="54">
        <v>4</v>
      </c>
      <c r="G2" s="54">
        <v>80</v>
      </c>
    </row>
    <row r="3" spans="1:7">
      <c r="A3" s="53">
        <v>2</v>
      </c>
      <c r="B3" s="55">
        <v>37549</v>
      </c>
      <c r="C3" s="54" t="s">
        <v>258</v>
      </c>
      <c r="D3" s="54" t="s">
        <v>261</v>
      </c>
      <c r="E3" s="54" t="s">
        <v>260</v>
      </c>
      <c r="F3" s="54">
        <v>3</v>
      </c>
      <c r="G3" s="54">
        <v>1794</v>
      </c>
    </row>
    <row r="4" spans="1:7">
      <c r="A4" s="53">
        <v>3</v>
      </c>
      <c r="B4" s="55">
        <v>37567</v>
      </c>
      <c r="C4" s="54" t="s">
        <v>263</v>
      </c>
      <c r="D4" s="54" t="s">
        <v>266</v>
      </c>
      <c r="E4" s="54" t="s">
        <v>255</v>
      </c>
      <c r="F4" s="54">
        <v>2</v>
      </c>
      <c r="G4" s="54">
        <v>16</v>
      </c>
    </row>
    <row r="5" spans="1:7">
      <c r="A5" s="53">
        <v>4</v>
      </c>
      <c r="B5" s="55">
        <v>37465</v>
      </c>
      <c r="C5" s="54" t="s">
        <v>258</v>
      </c>
      <c r="D5" s="54" t="s">
        <v>259</v>
      </c>
      <c r="E5" s="54" t="s">
        <v>255</v>
      </c>
      <c r="F5" s="54">
        <v>3</v>
      </c>
      <c r="G5" s="54">
        <v>885</v>
      </c>
    </row>
    <row r="6" spans="1:7">
      <c r="A6" s="53">
        <v>5</v>
      </c>
      <c r="B6" s="55">
        <v>37473</v>
      </c>
      <c r="C6" s="54" t="s">
        <v>263</v>
      </c>
      <c r="D6" s="54" t="s">
        <v>265</v>
      </c>
      <c r="E6" s="54" t="s">
        <v>255</v>
      </c>
      <c r="F6" s="54">
        <v>3</v>
      </c>
      <c r="G6" s="54">
        <v>165</v>
      </c>
    </row>
    <row r="7" spans="1:7">
      <c r="A7" s="53">
        <v>6</v>
      </c>
      <c r="B7" s="55">
        <v>37475</v>
      </c>
      <c r="C7" s="54" t="s">
        <v>263</v>
      </c>
      <c r="D7" s="54" t="s">
        <v>261</v>
      </c>
      <c r="E7" s="54" t="s">
        <v>255</v>
      </c>
      <c r="F7" s="54">
        <v>2</v>
      </c>
      <c r="G7" s="54">
        <v>1196</v>
      </c>
    </row>
    <row r="8" spans="1:7">
      <c r="A8" s="53">
        <v>7</v>
      </c>
      <c r="B8" s="55">
        <v>37434</v>
      </c>
      <c r="C8" s="54" t="s">
        <v>263</v>
      </c>
      <c r="D8" s="54" t="s">
        <v>259</v>
      </c>
      <c r="E8" s="54" t="s">
        <v>255</v>
      </c>
      <c r="F8" s="54">
        <v>2</v>
      </c>
      <c r="G8" s="54">
        <v>590</v>
      </c>
    </row>
    <row r="9" spans="1:7">
      <c r="A9" s="53">
        <v>8</v>
      </c>
      <c r="B9" s="55">
        <v>37387</v>
      </c>
      <c r="C9" s="54" t="s">
        <v>258</v>
      </c>
      <c r="D9" s="54" t="s">
        <v>259</v>
      </c>
      <c r="E9" s="54" t="s">
        <v>255</v>
      </c>
      <c r="F9" s="54">
        <v>5</v>
      </c>
      <c r="G9" s="54">
        <v>1475</v>
      </c>
    </row>
    <row r="10" spans="1:7">
      <c r="A10" s="53">
        <v>9</v>
      </c>
      <c r="B10" s="55">
        <v>37563</v>
      </c>
      <c r="C10" s="54" t="s">
        <v>263</v>
      </c>
      <c r="D10" s="54" t="s">
        <v>265</v>
      </c>
      <c r="E10" s="54" t="s">
        <v>255</v>
      </c>
      <c r="F10" s="54">
        <v>3</v>
      </c>
      <c r="G10" s="54">
        <v>165</v>
      </c>
    </row>
    <row r="11" spans="1:7">
      <c r="A11" s="53">
        <v>10</v>
      </c>
      <c r="B11" s="55">
        <v>37548</v>
      </c>
      <c r="C11" s="54" t="s">
        <v>258</v>
      </c>
      <c r="D11" s="54" t="s">
        <v>261</v>
      </c>
      <c r="E11" s="54" t="s">
        <v>260</v>
      </c>
      <c r="F11" s="54">
        <v>4</v>
      </c>
      <c r="G11" s="54">
        <v>2392</v>
      </c>
    </row>
    <row r="12" spans="1:7">
      <c r="A12" s="53">
        <v>11</v>
      </c>
      <c r="B12" s="55">
        <v>37453</v>
      </c>
      <c r="C12" s="54" t="s">
        <v>258</v>
      </c>
      <c r="D12" s="54" t="s">
        <v>253</v>
      </c>
      <c r="E12" s="54" t="s">
        <v>255</v>
      </c>
      <c r="F12" s="54">
        <v>2</v>
      </c>
      <c r="G12" s="54">
        <v>190</v>
      </c>
    </row>
    <row r="13" spans="1:7">
      <c r="A13" s="53">
        <v>12</v>
      </c>
      <c r="B13" s="55">
        <v>37513</v>
      </c>
      <c r="C13" s="54" t="s">
        <v>263</v>
      </c>
      <c r="D13" s="54" t="s">
        <v>259</v>
      </c>
      <c r="E13" s="54" t="s">
        <v>255</v>
      </c>
      <c r="F13" s="54">
        <v>2</v>
      </c>
      <c r="G13" s="54">
        <v>590</v>
      </c>
    </row>
    <row r="14" spans="1:7">
      <c r="A14" s="53">
        <v>13</v>
      </c>
      <c r="B14" s="55">
        <v>37610</v>
      </c>
      <c r="C14" s="54" t="s">
        <v>258</v>
      </c>
      <c r="D14" s="54" t="s">
        <v>269</v>
      </c>
      <c r="E14" s="54" t="s">
        <v>255</v>
      </c>
      <c r="F14" s="54">
        <v>5</v>
      </c>
      <c r="G14" s="54">
        <v>130</v>
      </c>
    </row>
    <row r="15" spans="1:7">
      <c r="A15" s="53">
        <v>14</v>
      </c>
      <c r="B15" s="55">
        <v>37554</v>
      </c>
      <c r="C15" s="54" t="s">
        <v>258</v>
      </c>
      <c r="D15" s="54" t="s">
        <v>266</v>
      </c>
      <c r="E15" s="54" t="s">
        <v>260</v>
      </c>
      <c r="F15" s="54">
        <v>5</v>
      </c>
      <c r="G15" s="54">
        <v>40</v>
      </c>
    </row>
    <row r="16" spans="1:7">
      <c r="A16" s="53">
        <v>15</v>
      </c>
      <c r="B16" s="55">
        <v>37345</v>
      </c>
      <c r="C16" s="54" t="s">
        <v>254</v>
      </c>
      <c r="D16" s="54" t="s">
        <v>257</v>
      </c>
      <c r="E16" s="54" t="s">
        <v>255</v>
      </c>
      <c r="F16" s="54">
        <v>5</v>
      </c>
      <c r="G16" s="54">
        <v>75</v>
      </c>
    </row>
    <row r="17" spans="1:7">
      <c r="A17" s="53">
        <v>16</v>
      </c>
      <c r="B17" s="55">
        <v>37506</v>
      </c>
      <c r="C17" s="54" t="s">
        <v>263</v>
      </c>
      <c r="D17" s="54" t="s">
        <v>259</v>
      </c>
      <c r="E17" s="54" t="s">
        <v>260</v>
      </c>
      <c r="F17" s="54">
        <v>2</v>
      </c>
      <c r="G17" s="54">
        <v>590</v>
      </c>
    </row>
    <row r="18" spans="1:7">
      <c r="A18" s="53">
        <v>17</v>
      </c>
      <c r="B18" s="55">
        <v>37467</v>
      </c>
      <c r="C18" s="54" t="s">
        <v>258</v>
      </c>
      <c r="D18" s="54" t="s">
        <v>265</v>
      </c>
      <c r="E18" s="54" t="s">
        <v>255</v>
      </c>
      <c r="F18" s="54">
        <v>4</v>
      </c>
      <c r="G18" s="54">
        <v>220</v>
      </c>
    </row>
    <row r="19" spans="1:7">
      <c r="A19" s="53">
        <v>18</v>
      </c>
      <c r="B19" s="55">
        <v>37603</v>
      </c>
      <c r="C19" s="54" t="s">
        <v>254</v>
      </c>
      <c r="D19" s="54" t="s">
        <v>264</v>
      </c>
      <c r="E19" s="54" t="s">
        <v>255</v>
      </c>
      <c r="F19" s="54">
        <v>3</v>
      </c>
      <c r="G19" s="54">
        <v>1056</v>
      </c>
    </row>
    <row r="20" spans="1:7">
      <c r="A20" s="53">
        <v>19</v>
      </c>
      <c r="B20" s="55">
        <v>37375</v>
      </c>
      <c r="C20" s="54" t="s">
        <v>268</v>
      </c>
      <c r="D20" s="54" t="s">
        <v>261</v>
      </c>
      <c r="E20" s="54" t="s">
        <v>260</v>
      </c>
      <c r="F20" s="54">
        <v>2</v>
      </c>
      <c r="G20" s="54">
        <v>1196</v>
      </c>
    </row>
    <row r="21" spans="1:7">
      <c r="A21" s="53">
        <v>20</v>
      </c>
      <c r="B21" s="55">
        <v>37447</v>
      </c>
      <c r="C21" s="54" t="s">
        <v>258</v>
      </c>
      <c r="D21" s="54" t="s">
        <v>265</v>
      </c>
      <c r="E21" s="54" t="s">
        <v>252</v>
      </c>
      <c r="F21" s="54">
        <v>5</v>
      </c>
      <c r="G21" s="54">
        <v>275</v>
      </c>
    </row>
    <row r="22" spans="1:7">
      <c r="A22" s="53">
        <v>21</v>
      </c>
      <c r="B22" s="55">
        <v>37294</v>
      </c>
      <c r="C22" s="54" t="s">
        <v>263</v>
      </c>
      <c r="D22" s="54" t="s">
        <v>264</v>
      </c>
      <c r="E22" s="54" t="s">
        <v>260</v>
      </c>
      <c r="F22" s="54">
        <v>5</v>
      </c>
      <c r="G22" s="54">
        <v>1760</v>
      </c>
    </row>
    <row r="23" spans="1:7">
      <c r="A23" s="53">
        <v>22</v>
      </c>
      <c r="B23" s="55">
        <v>37281</v>
      </c>
      <c r="C23" s="54" t="s">
        <v>263</v>
      </c>
      <c r="D23" s="54" t="s">
        <v>262</v>
      </c>
      <c r="E23" s="54" t="s">
        <v>255</v>
      </c>
      <c r="F23" s="54">
        <v>3</v>
      </c>
      <c r="G23" s="54">
        <v>102</v>
      </c>
    </row>
    <row r="24" spans="1:7">
      <c r="A24" s="53">
        <v>23</v>
      </c>
      <c r="B24" s="55">
        <v>37514</v>
      </c>
      <c r="C24" s="54" t="s">
        <v>258</v>
      </c>
      <c r="D24" s="54" t="s">
        <v>269</v>
      </c>
      <c r="E24" s="54" t="s">
        <v>260</v>
      </c>
      <c r="F24" s="54">
        <v>4</v>
      </c>
      <c r="G24" s="54">
        <v>104</v>
      </c>
    </row>
    <row r="25" spans="1:7">
      <c r="A25" s="53">
        <v>24</v>
      </c>
      <c r="B25" s="55">
        <v>37327</v>
      </c>
      <c r="C25" s="54" t="s">
        <v>263</v>
      </c>
      <c r="D25" s="54" t="s">
        <v>265</v>
      </c>
      <c r="E25" s="54" t="s">
        <v>260</v>
      </c>
      <c r="F25" s="54">
        <v>5</v>
      </c>
      <c r="G25" s="54">
        <v>275</v>
      </c>
    </row>
    <row r="26" spans="1:7">
      <c r="A26" s="53">
        <v>25</v>
      </c>
      <c r="B26" s="55">
        <v>37437</v>
      </c>
      <c r="C26" s="54" t="s">
        <v>267</v>
      </c>
      <c r="D26" s="54" t="s">
        <v>266</v>
      </c>
      <c r="E26" s="54" t="s">
        <v>255</v>
      </c>
      <c r="F26" s="54">
        <v>4</v>
      </c>
      <c r="G26" s="54">
        <v>32</v>
      </c>
    </row>
    <row r="27" spans="1:7">
      <c r="A27" s="53">
        <v>26</v>
      </c>
      <c r="B27" s="55">
        <v>37373</v>
      </c>
      <c r="C27" s="54" t="s">
        <v>263</v>
      </c>
      <c r="D27" s="54" t="s">
        <v>259</v>
      </c>
      <c r="E27" s="54" t="s">
        <v>255</v>
      </c>
      <c r="F27" s="54">
        <v>4</v>
      </c>
      <c r="G27" s="54">
        <v>1180</v>
      </c>
    </row>
    <row r="28" spans="1:7">
      <c r="A28" s="53">
        <v>27</v>
      </c>
      <c r="B28" s="55">
        <v>37486</v>
      </c>
      <c r="C28" s="54" t="s">
        <v>263</v>
      </c>
      <c r="D28" s="54" t="s">
        <v>261</v>
      </c>
      <c r="E28" s="54" t="s">
        <v>255</v>
      </c>
      <c r="F28" s="54">
        <v>2</v>
      </c>
      <c r="G28" s="54">
        <v>1196</v>
      </c>
    </row>
    <row r="29" spans="1:7">
      <c r="A29" s="53">
        <v>28</v>
      </c>
      <c r="B29" s="55">
        <v>37507</v>
      </c>
      <c r="C29" s="54" t="s">
        <v>258</v>
      </c>
      <c r="D29" s="54" t="s">
        <v>266</v>
      </c>
      <c r="E29" s="54" t="s">
        <v>252</v>
      </c>
      <c r="F29" s="54">
        <v>2</v>
      </c>
      <c r="G29" s="54">
        <v>16</v>
      </c>
    </row>
    <row r="30" spans="1:7">
      <c r="A30" s="53">
        <v>29</v>
      </c>
      <c r="B30" s="55">
        <v>37533</v>
      </c>
      <c r="C30" s="54" t="s">
        <v>254</v>
      </c>
      <c r="D30" s="54" t="s">
        <v>266</v>
      </c>
      <c r="E30" s="54" t="s">
        <v>255</v>
      </c>
      <c r="F30" s="54">
        <v>3</v>
      </c>
      <c r="G30" s="54">
        <v>24</v>
      </c>
    </row>
    <row r="31" spans="1:7">
      <c r="A31" s="53">
        <v>30</v>
      </c>
      <c r="B31" s="55">
        <v>37588</v>
      </c>
      <c r="C31" s="54" t="s">
        <v>258</v>
      </c>
      <c r="D31" s="54" t="s">
        <v>265</v>
      </c>
      <c r="E31" s="54" t="s">
        <v>255</v>
      </c>
      <c r="F31" s="54">
        <v>3</v>
      </c>
      <c r="G31" s="54">
        <v>165</v>
      </c>
    </row>
    <row r="32" spans="1:7">
      <c r="A32" s="53">
        <v>31</v>
      </c>
      <c r="B32" s="55">
        <v>37273</v>
      </c>
      <c r="C32" s="54" t="s">
        <v>258</v>
      </c>
      <c r="D32" s="54" t="s">
        <v>256</v>
      </c>
      <c r="E32" s="54" t="s">
        <v>255</v>
      </c>
      <c r="F32" s="54">
        <v>2</v>
      </c>
      <c r="G32" s="54">
        <v>40</v>
      </c>
    </row>
    <row r="33" spans="1:7">
      <c r="A33" s="53">
        <v>32</v>
      </c>
      <c r="B33" s="55">
        <v>37451</v>
      </c>
      <c r="C33" s="54" t="s">
        <v>258</v>
      </c>
      <c r="D33" s="54" t="s">
        <v>259</v>
      </c>
      <c r="E33" s="54" t="s">
        <v>255</v>
      </c>
      <c r="F33" s="54">
        <v>1</v>
      </c>
      <c r="G33" s="54">
        <v>295</v>
      </c>
    </row>
    <row r="34" spans="1:7">
      <c r="A34" s="53">
        <v>33</v>
      </c>
      <c r="B34" s="55">
        <v>37566</v>
      </c>
      <c r="C34" s="54" t="s">
        <v>258</v>
      </c>
      <c r="D34" s="54" t="s">
        <v>261</v>
      </c>
      <c r="E34" s="54" t="s">
        <v>260</v>
      </c>
      <c r="F34" s="54">
        <v>4</v>
      </c>
      <c r="G34" s="54">
        <v>2392</v>
      </c>
    </row>
    <row r="35" spans="1:7">
      <c r="A35" s="53">
        <v>34</v>
      </c>
      <c r="B35" s="55">
        <v>37594</v>
      </c>
      <c r="C35" s="54" t="s">
        <v>258</v>
      </c>
      <c r="D35" s="54" t="s">
        <v>264</v>
      </c>
      <c r="E35" s="54" t="s">
        <v>255</v>
      </c>
      <c r="F35" s="54">
        <v>3</v>
      </c>
      <c r="G35" s="54">
        <v>1056</v>
      </c>
    </row>
    <row r="36" spans="1:7">
      <c r="A36" s="53">
        <v>35</v>
      </c>
      <c r="B36" s="55">
        <v>37564</v>
      </c>
      <c r="C36" s="54" t="s">
        <v>267</v>
      </c>
      <c r="D36" s="54" t="s">
        <v>266</v>
      </c>
      <c r="E36" s="54" t="s">
        <v>255</v>
      </c>
      <c r="F36" s="54">
        <v>2</v>
      </c>
      <c r="G36" s="54">
        <v>16</v>
      </c>
    </row>
    <row r="37" spans="1:7">
      <c r="A37" s="53">
        <v>36</v>
      </c>
      <c r="B37" s="55">
        <v>37374</v>
      </c>
      <c r="C37" s="54" t="s">
        <v>263</v>
      </c>
      <c r="D37" s="54" t="s">
        <v>256</v>
      </c>
      <c r="E37" s="54" t="s">
        <v>255</v>
      </c>
      <c r="F37" s="54">
        <v>3</v>
      </c>
      <c r="G37" s="54">
        <v>60</v>
      </c>
    </row>
    <row r="38" spans="1:7">
      <c r="A38" s="53">
        <v>37</v>
      </c>
      <c r="B38" s="55">
        <v>37524</v>
      </c>
      <c r="C38" s="54" t="s">
        <v>263</v>
      </c>
      <c r="D38" s="54" t="s">
        <v>256</v>
      </c>
      <c r="E38" s="54" t="s">
        <v>260</v>
      </c>
      <c r="F38" s="54">
        <v>2</v>
      </c>
      <c r="G38" s="54">
        <v>40</v>
      </c>
    </row>
    <row r="39" spans="1:7">
      <c r="A39" s="53">
        <v>38</v>
      </c>
      <c r="B39" s="55">
        <v>37593</v>
      </c>
      <c r="C39" s="54" t="s">
        <v>254</v>
      </c>
      <c r="D39" s="54" t="s">
        <v>265</v>
      </c>
      <c r="E39" s="54" t="s">
        <v>252</v>
      </c>
      <c r="F39" s="54">
        <v>4</v>
      </c>
      <c r="G39" s="54">
        <v>220</v>
      </c>
    </row>
    <row r="40" spans="1:7">
      <c r="A40" s="53">
        <v>39</v>
      </c>
      <c r="B40" s="55">
        <v>37397</v>
      </c>
      <c r="C40" s="54" t="s">
        <v>258</v>
      </c>
      <c r="D40" s="54" t="s">
        <v>262</v>
      </c>
      <c r="E40" s="54" t="s">
        <v>255</v>
      </c>
      <c r="F40" s="54">
        <v>1</v>
      </c>
      <c r="G40" s="54">
        <v>34</v>
      </c>
    </row>
    <row r="41" spans="1:7">
      <c r="A41" s="53">
        <v>40</v>
      </c>
      <c r="B41" s="55">
        <v>37284</v>
      </c>
      <c r="C41" s="54" t="s">
        <v>263</v>
      </c>
      <c r="D41" s="54" t="s">
        <v>266</v>
      </c>
      <c r="E41" s="54" t="s">
        <v>255</v>
      </c>
      <c r="F41" s="54">
        <v>5</v>
      </c>
      <c r="G41" s="54">
        <v>40</v>
      </c>
    </row>
    <row r="42" spans="1:7">
      <c r="A42" s="53">
        <v>41</v>
      </c>
      <c r="B42" s="55">
        <v>37265</v>
      </c>
      <c r="C42" s="54" t="s">
        <v>263</v>
      </c>
      <c r="D42" s="54" t="s">
        <v>265</v>
      </c>
      <c r="E42" s="54" t="s">
        <v>255</v>
      </c>
      <c r="F42" s="54">
        <v>4</v>
      </c>
      <c r="G42" s="54">
        <v>220</v>
      </c>
    </row>
    <row r="43" spans="1:7">
      <c r="A43" s="53">
        <v>42</v>
      </c>
      <c r="B43" s="55">
        <v>37314</v>
      </c>
      <c r="C43" s="54" t="s">
        <v>263</v>
      </c>
      <c r="D43" s="54" t="s">
        <v>257</v>
      </c>
      <c r="E43" s="54" t="s">
        <v>255</v>
      </c>
      <c r="F43" s="54">
        <v>2</v>
      </c>
      <c r="G43" s="54">
        <v>30</v>
      </c>
    </row>
    <row r="44" spans="1:7">
      <c r="A44" s="53">
        <v>43</v>
      </c>
      <c r="B44" s="55">
        <v>37274</v>
      </c>
      <c r="C44" s="54" t="s">
        <v>254</v>
      </c>
      <c r="D44" s="54" t="s">
        <v>256</v>
      </c>
      <c r="E44" s="54" t="s">
        <v>255</v>
      </c>
      <c r="F44" s="54">
        <v>1</v>
      </c>
      <c r="G44" s="54">
        <v>20</v>
      </c>
    </row>
    <row r="45" spans="1:7">
      <c r="A45" s="53">
        <v>44</v>
      </c>
      <c r="B45" s="55">
        <v>37387</v>
      </c>
      <c r="C45" s="54" t="s">
        <v>263</v>
      </c>
      <c r="D45" s="54" t="s">
        <v>262</v>
      </c>
      <c r="E45" s="54" t="s">
        <v>252</v>
      </c>
      <c r="F45" s="54">
        <v>1</v>
      </c>
      <c r="G45" s="54">
        <v>34</v>
      </c>
    </row>
    <row r="46" spans="1:7">
      <c r="A46" s="53">
        <v>45</v>
      </c>
      <c r="B46" s="55">
        <v>37350</v>
      </c>
      <c r="C46" s="54" t="s">
        <v>268</v>
      </c>
      <c r="D46" s="54" t="s">
        <v>269</v>
      </c>
      <c r="E46" s="54" t="s">
        <v>255</v>
      </c>
      <c r="F46" s="54">
        <v>2</v>
      </c>
      <c r="G46" s="54">
        <v>52</v>
      </c>
    </row>
    <row r="47" spans="1:7">
      <c r="A47" s="53">
        <v>46</v>
      </c>
      <c r="B47" s="55">
        <v>37415</v>
      </c>
      <c r="C47" s="54" t="s">
        <v>258</v>
      </c>
      <c r="D47" s="54" t="s">
        <v>265</v>
      </c>
      <c r="E47" s="54" t="s">
        <v>255</v>
      </c>
      <c r="F47" s="54">
        <v>2</v>
      </c>
      <c r="G47" s="54">
        <v>110</v>
      </c>
    </row>
    <row r="48" spans="1:7">
      <c r="A48" s="53">
        <v>47</v>
      </c>
      <c r="B48" s="55">
        <v>37480</v>
      </c>
      <c r="C48" s="54" t="s">
        <v>258</v>
      </c>
      <c r="D48" s="54" t="s">
        <v>262</v>
      </c>
      <c r="E48" s="54" t="s">
        <v>255</v>
      </c>
      <c r="F48" s="54">
        <v>1</v>
      </c>
      <c r="G48" s="54">
        <v>34</v>
      </c>
    </row>
    <row r="49" spans="1:7">
      <c r="A49" s="53">
        <v>48</v>
      </c>
      <c r="B49" s="55">
        <v>37292</v>
      </c>
      <c r="C49" s="54" t="s">
        <v>268</v>
      </c>
      <c r="D49" s="54" t="s">
        <v>261</v>
      </c>
      <c r="E49" s="54" t="s">
        <v>255</v>
      </c>
      <c r="F49" s="54">
        <v>2</v>
      </c>
      <c r="G49" s="54">
        <v>1196</v>
      </c>
    </row>
    <row r="50" spans="1:7">
      <c r="A50" s="53">
        <v>49</v>
      </c>
      <c r="B50" s="55">
        <v>37499</v>
      </c>
      <c r="C50" s="54" t="s">
        <v>258</v>
      </c>
      <c r="D50" s="54" t="s">
        <v>261</v>
      </c>
      <c r="E50" s="54" t="s">
        <v>255</v>
      </c>
      <c r="F50" s="54">
        <v>2</v>
      </c>
      <c r="G50" s="54">
        <v>1196</v>
      </c>
    </row>
    <row r="51" spans="1:7">
      <c r="A51" s="53">
        <v>50</v>
      </c>
      <c r="B51" s="55">
        <v>37398</v>
      </c>
      <c r="C51" s="54" t="s">
        <v>263</v>
      </c>
      <c r="D51" s="54" t="s">
        <v>262</v>
      </c>
      <c r="E51" s="54" t="s">
        <v>260</v>
      </c>
      <c r="F51" s="54">
        <v>5</v>
      </c>
      <c r="G51" s="54">
        <v>170</v>
      </c>
    </row>
    <row r="52" spans="1:7">
      <c r="A52" s="53">
        <v>51</v>
      </c>
      <c r="B52" s="55">
        <v>37367</v>
      </c>
      <c r="C52" s="54" t="s">
        <v>258</v>
      </c>
      <c r="D52" s="54" t="s">
        <v>264</v>
      </c>
      <c r="E52" s="54" t="s">
        <v>260</v>
      </c>
      <c r="F52" s="54">
        <v>2</v>
      </c>
      <c r="G52" s="54">
        <v>704</v>
      </c>
    </row>
    <row r="53" spans="1:7">
      <c r="A53" s="53">
        <v>52</v>
      </c>
      <c r="B53" s="55">
        <v>37412</v>
      </c>
      <c r="C53" s="54" t="s">
        <v>268</v>
      </c>
      <c r="D53" s="54" t="s">
        <v>269</v>
      </c>
      <c r="E53" s="54" t="s">
        <v>255</v>
      </c>
      <c r="F53" s="54">
        <v>5</v>
      </c>
      <c r="G53" s="54">
        <v>130</v>
      </c>
    </row>
    <row r="54" spans="1:7">
      <c r="A54" s="53">
        <v>53</v>
      </c>
      <c r="B54" s="55">
        <v>37297</v>
      </c>
      <c r="C54" s="54" t="s">
        <v>263</v>
      </c>
      <c r="D54" s="54" t="s">
        <v>253</v>
      </c>
      <c r="E54" s="54" t="s">
        <v>255</v>
      </c>
      <c r="F54" s="54">
        <v>5</v>
      </c>
      <c r="G54" s="54">
        <v>475</v>
      </c>
    </row>
    <row r="55" spans="1:7">
      <c r="A55" s="53">
        <v>54</v>
      </c>
      <c r="B55" s="55">
        <v>37600</v>
      </c>
      <c r="C55" s="54" t="s">
        <v>263</v>
      </c>
      <c r="D55" s="54" t="s">
        <v>266</v>
      </c>
      <c r="E55" s="54" t="s">
        <v>255</v>
      </c>
      <c r="F55" s="54">
        <v>4</v>
      </c>
      <c r="G55" s="54">
        <v>32</v>
      </c>
    </row>
    <row r="56" spans="1:7">
      <c r="A56" s="53">
        <v>55</v>
      </c>
      <c r="B56" s="55">
        <v>37379</v>
      </c>
      <c r="C56" s="54" t="s">
        <v>263</v>
      </c>
      <c r="D56" s="54" t="s">
        <v>266</v>
      </c>
      <c r="E56" s="54" t="s">
        <v>252</v>
      </c>
      <c r="F56" s="54">
        <v>3</v>
      </c>
      <c r="G56" s="54">
        <v>24</v>
      </c>
    </row>
    <row r="57" spans="1:7">
      <c r="A57" s="53">
        <v>56</v>
      </c>
      <c r="B57" s="55">
        <v>37544</v>
      </c>
      <c r="C57" s="54" t="s">
        <v>254</v>
      </c>
      <c r="D57" s="54" t="s">
        <v>262</v>
      </c>
      <c r="E57" s="54" t="s">
        <v>255</v>
      </c>
      <c r="F57" s="54">
        <v>4</v>
      </c>
      <c r="G57" s="54">
        <v>136</v>
      </c>
    </row>
    <row r="58" spans="1:7">
      <c r="A58" s="53">
        <v>57</v>
      </c>
      <c r="B58" s="55">
        <v>37363</v>
      </c>
      <c r="C58" s="54" t="s">
        <v>267</v>
      </c>
      <c r="D58" s="54" t="s">
        <v>259</v>
      </c>
      <c r="E58" s="54" t="s">
        <v>252</v>
      </c>
      <c r="F58" s="54">
        <v>1</v>
      </c>
      <c r="G58" s="54">
        <v>295</v>
      </c>
    </row>
    <row r="59" spans="1:7">
      <c r="A59" s="53">
        <v>58</v>
      </c>
      <c r="B59" s="55">
        <v>37406</v>
      </c>
      <c r="C59" s="54" t="s">
        <v>258</v>
      </c>
      <c r="D59" s="54" t="s">
        <v>262</v>
      </c>
      <c r="E59" s="54" t="s">
        <v>260</v>
      </c>
      <c r="F59" s="54">
        <v>3</v>
      </c>
      <c r="G59" s="54">
        <v>102</v>
      </c>
    </row>
    <row r="60" spans="1:7">
      <c r="A60" s="53">
        <v>59</v>
      </c>
      <c r="B60" s="55">
        <v>37364</v>
      </c>
      <c r="C60" s="54" t="s">
        <v>254</v>
      </c>
      <c r="D60" s="54" t="s">
        <v>259</v>
      </c>
      <c r="E60" s="54" t="s">
        <v>260</v>
      </c>
      <c r="F60" s="54">
        <v>5</v>
      </c>
      <c r="G60" s="54">
        <v>1475</v>
      </c>
    </row>
    <row r="61" spans="1:7">
      <c r="A61" s="53">
        <v>60</v>
      </c>
      <c r="B61" s="55">
        <v>37591</v>
      </c>
      <c r="C61" s="54" t="s">
        <v>258</v>
      </c>
      <c r="D61" s="54" t="s">
        <v>264</v>
      </c>
      <c r="E61" s="54" t="s">
        <v>255</v>
      </c>
      <c r="F61" s="54">
        <v>2</v>
      </c>
      <c r="G61" s="54">
        <v>704</v>
      </c>
    </row>
    <row r="62" spans="1:7">
      <c r="A62" s="53">
        <v>61</v>
      </c>
      <c r="B62" s="55">
        <v>37594</v>
      </c>
      <c r="C62" s="54" t="s">
        <v>263</v>
      </c>
      <c r="D62" s="54" t="s">
        <v>266</v>
      </c>
      <c r="E62" s="54" t="s">
        <v>255</v>
      </c>
      <c r="F62" s="54">
        <v>3</v>
      </c>
      <c r="G62" s="54">
        <v>24</v>
      </c>
    </row>
    <row r="63" spans="1:7">
      <c r="A63" s="53">
        <v>62</v>
      </c>
      <c r="B63" s="55">
        <v>37547</v>
      </c>
      <c r="C63" s="54" t="s">
        <v>263</v>
      </c>
      <c r="D63" s="54" t="s">
        <v>269</v>
      </c>
      <c r="E63" s="54" t="s">
        <v>260</v>
      </c>
      <c r="F63" s="54">
        <v>3</v>
      </c>
      <c r="G63" s="54">
        <v>78</v>
      </c>
    </row>
    <row r="64" spans="1:7">
      <c r="A64" s="53">
        <v>63</v>
      </c>
      <c r="B64" s="55">
        <v>37305</v>
      </c>
      <c r="C64" s="54" t="s">
        <v>263</v>
      </c>
      <c r="D64" s="54" t="s">
        <v>259</v>
      </c>
      <c r="E64" s="54" t="s">
        <v>255</v>
      </c>
      <c r="F64" s="54">
        <v>1</v>
      </c>
      <c r="G64" s="54">
        <v>295</v>
      </c>
    </row>
    <row r="65" spans="1:7">
      <c r="A65" s="53">
        <v>64</v>
      </c>
      <c r="B65" s="55">
        <v>37395</v>
      </c>
      <c r="C65" s="54" t="s">
        <v>258</v>
      </c>
      <c r="D65" s="54" t="s">
        <v>265</v>
      </c>
      <c r="E65" s="54" t="s">
        <v>255</v>
      </c>
      <c r="F65" s="54">
        <v>4</v>
      </c>
      <c r="G65" s="54">
        <v>220</v>
      </c>
    </row>
    <row r="66" spans="1:7">
      <c r="A66" s="53">
        <v>65</v>
      </c>
      <c r="B66" s="55">
        <v>37440</v>
      </c>
      <c r="C66" s="54" t="s">
        <v>263</v>
      </c>
      <c r="D66" s="54" t="s">
        <v>269</v>
      </c>
      <c r="E66" s="54" t="s">
        <v>255</v>
      </c>
      <c r="F66" s="54">
        <v>1</v>
      </c>
      <c r="G66" s="54">
        <v>26</v>
      </c>
    </row>
    <row r="67" spans="1:7">
      <c r="A67" s="53">
        <v>66</v>
      </c>
      <c r="B67" s="55">
        <v>37580</v>
      </c>
      <c r="C67" s="54" t="s">
        <v>258</v>
      </c>
      <c r="D67" s="54" t="s">
        <v>257</v>
      </c>
      <c r="E67" s="54" t="s">
        <v>255</v>
      </c>
      <c r="F67" s="54">
        <v>3</v>
      </c>
      <c r="G67" s="54">
        <v>45</v>
      </c>
    </row>
    <row r="68" spans="1:7">
      <c r="A68" s="53">
        <v>67</v>
      </c>
      <c r="B68" s="55">
        <v>37591</v>
      </c>
      <c r="C68" s="54" t="s">
        <v>263</v>
      </c>
      <c r="D68" s="54" t="s">
        <v>269</v>
      </c>
      <c r="E68" s="54" t="s">
        <v>255</v>
      </c>
      <c r="F68" s="54">
        <v>3</v>
      </c>
      <c r="G68" s="54">
        <v>78</v>
      </c>
    </row>
    <row r="69" spans="1:7">
      <c r="A69" s="53">
        <v>68</v>
      </c>
      <c r="B69" s="55">
        <v>37339</v>
      </c>
      <c r="C69" s="54" t="s">
        <v>268</v>
      </c>
      <c r="D69" s="54" t="s">
        <v>265</v>
      </c>
      <c r="E69" s="54" t="s">
        <v>255</v>
      </c>
      <c r="F69" s="54">
        <v>3</v>
      </c>
      <c r="G69" s="54">
        <v>165</v>
      </c>
    </row>
    <row r="70" spans="1:7">
      <c r="A70" s="53">
        <v>69</v>
      </c>
      <c r="B70" s="55">
        <v>37311</v>
      </c>
      <c r="C70" s="54" t="s">
        <v>258</v>
      </c>
      <c r="D70" s="54" t="s">
        <v>262</v>
      </c>
      <c r="E70" s="54" t="s">
        <v>255</v>
      </c>
      <c r="F70" s="54">
        <v>4</v>
      </c>
      <c r="G70" s="54">
        <v>136</v>
      </c>
    </row>
    <row r="71" spans="1:7">
      <c r="A71" s="53">
        <v>70</v>
      </c>
      <c r="B71" s="55">
        <v>37613</v>
      </c>
      <c r="C71" s="54" t="s">
        <v>254</v>
      </c>
      <c r="D71" s="54" t="s">
        <v>265</v>
      </c>
      <c r="E71" s="54" t="s">
        <v>255</v>
      </c>
      <c r="F71" s="54">
        <v>2</v>
      </c>
      <c r="G71" s="54">
        <v>110</v>
      </c>
    </row>
    <row r="72" spans="1:7">
      <c r="A72" s="53">
        <v>71</v>
      </c>
      <c r="B72" s="55">
        <v>37440</v>
      </c>
      <c r="C72" s="54" t="s">
        <v>263</v>
      </c>
      <c r="D72" s="54" t="s">
        <v>269</v>
      </c>
      <c r="E72" s="54" t="s">
        <v>255</v>
      </c>
      <c r="F72" s="54">
        <v>4</v>
      </c>
      <c r="G72" s="54">
        <v>104</v>
      </c>
    </row>
    <row r="73" spans="1:7">
      <c r="A73" s="53">
        <v>72</v>
      </c>
      <c r="B73" s="55">
        <v>37496</v>
      </c>
      <c r="C73" s="54" t="s">
        <v>258</v>
      </c>
      <c r="D73" s="54" t="s">
        <v>256</v>
      </c>
      <c r="E73" s="54" t="s">
        <v>255</v>
      </c>
      <c r="F73" s="54">
        <v>3</v>
      </c>
      <c r="G73" s="54">
        <v>60</v>
      </c>
    </row>
    <row r="74" spans="1:7">
      <c r="A74" s="53">
        <v>73</v>
      </c>
      <c r="B74" s="55">
        <v>37578</v>
      </c>
      <c r="C74" s="54" t="s">
        <v>268</v>
      </c>
      <c r="D74" s="54" t="s">
        <v>266</v>
      </c>
      <c r="E74" s="54" t="s">
        <v>255</v>
      </c>
      <c r="F74" s="54">
        <v>1</v>
      </c>
      <c r="G74" s="54">
        <v>8</v>
      </c>
    </row>
    <row r="75" spans="1:7">
      <c r="A75" s="53">
        <v>74</v>
      </c>
      <c r="B75" s="55">
        <v>37543</v>
      </c>
      <c r="C75" s="54" t="s">
        <v>263</v>
      </c>
      <c r="D75" s="54" t="s">
        <v>262</v>
      </c>
      <c r="E75" s="54" t="s">
        <v>252</v>
      </c>
      <c r="F75" s="54">
        <v>3</v>
      </c>
      <c r="G75" s="54">
        <v>102</v>
      </c>
    </row>
    <row r="76" spans="1:7">
      <c r="A76" s="53">
        <v>75</v>
      </c>
      <c r="B76" s="55">
        <v>37524</v>
      </c>
      <c r="C76" s="54" t="s">
        <v>263</v>
      </c>
      <c r="D76" s="54" t="s">
        <v>269</v>
      </c>
      <c r="E76" s="54" t="s">
        <v>255</v>
      </c>
      <c r="F76" s="54">
        <v>4</v>
      </c>
      <c r="G76" s="54">
        <v>104</v>
      </c>
    </row>
    <row r="77" spans="1:7">
      <c r="A77" s="53">
        <v>76</v>
      </c>
      <c r="B77" s="55">
        <v>37381</v>
      </c>
      <c r="C77" s="54" t="s">
        <v>263</v>
      </c>
      <c r="D77" s="54" t="s">
        <v>265</v>
      </c>
      <c r="E77" s="54" t="s">
        <v>260</v>
      </c>
      <c r="F77" s="54">
        <v>4</v>
      </c>
      <c r="G77" s="54">
        <v>220</v>
      </c>
    </row>
    <row r="78" spans="1:7">
      <c r="A78" s="53">
        <v>77</v>
      </c>
      <c r="B78" s="55">
        <v>37390</v>
      </c>
      <c r="C78" s="54" t="s">
        <v>263</v>
      </c>
      <c r="D78" s="54" t="s">
        <v>257</v>
      </c>
      <c r="E78" s="54" t="s">
        <v>255</v>
      </c>
      <c r="F78" s="54">
        <v>5</v>
      </c>
      <c r="G78" s="54">
        <v>75</v>
      </c>
    </row>
    <row r="79" spans="1:7">
      <c r="A79" s="53">
        <v>78</v>
      </c>
      <c r="B79" s="55">
        <v>37504</v>
      </c>
      <c r="C79" s="54" t="s">
        <v>258</v>
      </c>
      <c r="D79" s="54" t="s">
        <v>256</v>
      </c>
      <c r="E79" s="54" t="s">
        <v>255</v>
      </c>
      <c r="F79" s="54">
        <v>2</v>
      </c>
      <c r="G79" s="54">
        <v>40</v>
      </c>
    </row>
    <row r="80" spans="1:7">
      <c r="A80" s="53">
        <v>79</v>
      </c>
      <c r="B80" s="55">
        <v>37468</v>
      </c>
      <c r="C80" s="54" t="s">
        <v>263</v>
      </c>
      <c r="D80" s="54" t="s">
        <v>264</v>
      </c>
      <c r="E80" s="54" t="s">
        <v>255</v>
      </c>
      <c r="F80" s="54">
        <v>3</v>
      </c>
      <c r="G80" s="54">
        <v>1056</v>
      </c>
    </row>
    <row r="81" spans="1:7">
      <c r="A81" s="53">
        <v>80</v>
      </c>
      <c r="B81" s="55">
        <v>37606</v>
      </c>
      <c r="C81" s="54" t="s">
        <v>258</v>
      </c>
      <c r="D81" s="54" t="s">
        <v>266</v>
      </c>
      <c r="E81" s="54" t="s">
        <v>255</v>
      </c>
      <c r="F81" s="54">
        <v>2</v>
      </c>
      <c r="G81" s="54">
        <v>16</v>
      </c>
    </row>
    <row r="82" spans="1:7">
      <c r="A82" s="53">
        <v>81</v>
      </c>
      <c r="B82" s="55">
        <v>37364</v>
      </c>
      <c r="C82" s="54" t="s">
        <v>258</v>
      </c>
      <c r="D82" s="54" t="s">
        <v>257</v>
      </c>
      <c r="E82" s="54" t="s">
        <v>255</v>
      </c>
      <c r="F82" s="54">
        <v>5</v>
      </c>
      <c r="G82" s="54">
        <v>75</v>
      </c>
    </row>
    <row r="83" spans="1:7">
      <c r="A83" s="53">
        <v>82</v>
      </c>
      <c r="B83" s="55">
        <v>37561</v>
      </c>
      <c r="C83" s="54" t="s">
        <v>267</v>
      </c>
      <c r="D83" s="54" t="s">
        <v>266</v>
      </c>
      <c r="E83" s="54" t="s">
        <v>255</v>
      </c>
      <c r="F83" s="54">
        <v>3</v>
      </c>
      <c r="G83" s="54">
        <v>24</v>
      </c>
    </row>
    <row r="84" spans="1:7">
      <c r="A84" s="53">
        <v>83</v>
      </c>
      <c r="B84" s="55">
        <v>37374</v>
      </c>
      <c r="C84" s="54" t="s">
        <v>258</v>
      </c>
      <c r="D84" s="54" t="s">
        <v>261</v>
      </c>
      <c r="E84" s="54" t="s">
        <v>255</v>
      </c>
      <c r="F84" s="54">
        <v>2</v>
      </c>
      <c r="G84" s="54">
        <v>1196</v>
      </c>
    </row>
    <row r="85" spans="1:7">
      <c r="A85" s="53">
        <v>84</v>
      </c>
      <c r="B85" s="55">
        <v>37319</v>
      </c>
      <c r="C85" s="54" t="s">
        <v>258</v>
      </c>
      <c r="D85" s="54" t="s">
        <v>265</v>
      </c>
      <c r="E85" s="54" t="s">
        <v>255</v>
      </c>
      <c r="F85" s="54">
        <v>4</v>
      </c>
      <c r="G85" s="54">
        <v>220</v>
      </c>
    </row>
    <row r="86" spans="1:7">
      <c r="A86" s="53">
        <v>85</v>
      </c>
      <c r="B86" s="55">
        <v>37545</v>
      </c>
      <c r="C86" s="54" t="s">
        <v>263</v>
      </c>
      <c r="D86" s="54" t="s">
        <v>266</v>
      </c>
      <c r="E86" s="54" t="s">
        <v>252</v>
      </c>
      <c r="F86" s="54">
        <v>4</v>
      </c>
      <c r="G86" s="54">
        <v>32</v>
      </c>
    </row>
    <row r="87" spans="1:7">
      <c r="A87" s="53">
        <v>86</v>
      </c>
      <c r="B87" s="55">
        <v>37409</v>
      </c>
      <c r="C87" s="54" t="s">
        <v>263</v>
      </c>
      <c r="D87" s="54" t="s">
        <v>257</v>
      </c>
      <c r="E87" s="54" t="s">
        <v>255</v>
      </c>
      <c r="F87" s="54">
        <v>3</v>
      </c>
      <c r="G87" s="54">
        <v>45</v>
      </c>
    </row>
    <row r="88" spans="1:7">
      <c r="A88" s="53">
        <v>87</v>
      </c>
      <c r="B88" s="55">
        <v>37361</v>
      </c>
      <c r="C88" s="54" t="s">
        <v>263</v>
      </c>
      <c r="D88" s="54" t="s">
        <v>265</v>
      </c>
      <c r="E88" s="54" t="s">
        <v>255</v>
      </c>
      <c r="F88" s="54">
        <v>5</v>
      </c>
      <c r="G88" s="54">
        <v>275</v>
      </c>
    </row>
    <row r="89" spans="1:7">
      <c r="A89" s="53">
        <v>88</v>
      </c>
      <c r="B89" s="55">
        <v>37391</v>
      </c>
      <c r="C89" s="54" t="s">
        <v>258</v>
      </c>
      <c r="D89" s="54" t="s">
        <v>257</v>
      </c>
      <c r="E89" s="54" t="s">
        <v>260</v>
      </c>
      <c r="F89" s="54">
        <v>3</v>
      </c>
      <c r="G89" s="54">
        <v>45</v>
      </c>
    </row>
    <row r="90" spans="1:7">
      <c r="A90" s="53">
        <v>89</v>
      </c>
      <c r="B90" s="55">
        <v>37403</v>
      </c>
      <c r="C90" s="54" t="s">
        <v>263</v>
      </c>
      <c r="D90" s="54" t="s">
        <v>262</v>
      </c>
      <c r="E90" s="54" t="s">
        <v>255</v>
      </c>
      <c r="F90" s="54">
        <v>2</v>
      </c>
      <c r="G90" s="54">
        <v>68</v>
      </c>
    </row>
    <row r="91" spans="1:7">
      <c r="A91" s="53">
        <v>90</v>
      </c>
      <c r="B91" s="55">
        <v>37494</v>
      </c>
      <c r="C91" s="54" t="s">
        <v>258</v>
      </c>
      <c r="D91" s="54" t="s">
        <v>265</v>
      </c>
      <c r="E91" s="54" t="s">
        <v>255</v>
      </c>
      <c r="F91" s="54">
        <v>4</v>
      </c>
      <c r="G91" s="54">
        <v>220</v>
      </c>
    </row>
    <row r="92" spans="1:7">
      <c r="A92" s="53">
        <v>91</v>
      </c>
      <c r="B92" s="55">
        <v>37525</v>
      </c>
      <c r="C92" s="54" t="s">
        <v>258</v>
      </c>
      <c r="D92" s="54" t="s">
        <v>262</v>
      </c>
      <c r="E92" s="54" t="s">
        <v>260</v>
      </c>
      <c r="F92" s="54">
        <v>4</v>
      </c>
      <c r="G92" s="54">
        <v>136</v>
      </c>
    </row>
    <row r="93" spans="1:7">
      <c r="A93" s="53">
        <v>92</v>
      </c>
      <c r="B93" s="55">
        <v>37295</v>
      </c>
      <c r="C93" s="54" t="s">
        <v>263</v>
      </c>
      <c r="D93" s="54" t="s">
        <v>259</v>
      </c>
      <c r="E93" s="54" t="s">
        <v>255</v>
      </c>
      <c r="F93" s="54">
        <v>3</v>
      </c>
      <c r="G93" s="54">
        <v>885</v>
      </c>
    </row>
    <row r="94" spans="1:7">
      <c r="A94" s="53">
        <v>93</v>
      </c>
      <c r="B94" s="55">
        <v>37433</v>
      </c>
      <c r="C94" s="54" t="s">
        <v>263</v>
      </c>
      <c r="D94" s="54" t="s">
        <v>262</v>
      </c>
      <c r="E94" s="54" t="s">
        <v>255</v>
      </c>
      <c r="F94" s="54">
        <v>2</v>
      </c>
      <c r="G94" s="54">
        <v>68</v>
      </c>
    </row>
    <row r="95" spans="1:7">
      <c r="A95" s="53">
        <v>94</v>
      </c>
      <c r="B95" s="55">
        <v>37263</v>
      </c>
      <c r="C95" s="54" t="s">
        <v>263</v>
      </c>
      <c r="D95" s="54" t="s">
        <v>269</v>
      </c>
      <c r="E95" s="54" t="s">
        <v>255</v>
      </c>
      <c r="F95" s="54">
        <v>2</v>
      </c>
      <c r="G95" s="54">
        <v>52</v>
      </c>
    </row>
    <row r="96" spans="1:7">
      <c r="A96" s="53">
        <v>95</v>
      </c>
      <c r="B96" s="55">
        <v>37278</v>
      </c>
      <c r="C96" s="54" t="s">
        <v>263</v>
      </c>
      <c r="D96" s="54" t="s">
        <v>261</v>
      </c>
      <c r="E96" s="54" t="s">
        <v>260</v>
      </c>
      <c r="F96" s="54">
        <v>4</v>
      </c>
      <c r="G96" s="54">
        <v>2392</v>
      </c>
    </row>
    <row r="97" spans="1:7">
      <c r="A97" s="53">
        <v>96</v>
      </c>
      <c r="B97" s="55">
        <v>37391</v>
      </c>
      <c r="C97" s="54" t="s">
        <v>258</v>
      </c>
      <c r="D97" s="54" t="s">
        <v>264</v>
      </c>
      <c r="E97" s="54" t="s">
        <v>260</v>
      </c>
      <c r="F97" s="54">
        <v>5</v>
      </c>
      <c r="G97" s="54">
        <v>1760</v>
      </c>
    </row>
    <row r="98" spans="1:7">
      <c r="A98" s="53">
        <v>97</v>
      </c>
      <c r="B98" s="55">
        <v>37519</v>
      </c>
      <c r="C98" s="54" t="s">
        <v>268</v>
      </c>
      <c r="D98" s="54" t="s">
        <v>265</v>
      </c>
      <c r="E98" s="54" t="s">
        <v>255</v>
      </c>
      <c r="F98" s="54">
        <v>2</v>
      </c>
      <c r="G98" s="54">
        <v>110</v>
      </c>
    </row>
    <row r="99" spans="1:7">
      <c r="A99" s="53">
        <v>98</v>
      </c>
      <c r="B99" s="55">
        <v>37318</v>
      </c>
      <c r="C99" s="54" t="s">
        <v>258</v>
      </c>
      <c r="D99" s="54" t="s">
        <v>265</v>
      </c>
      <c r="E99" s="54" t="s">
        <v>255</v>
      </c>
      <c r="F99" s="54">
        <v>4</v>
      </c>
      <c r="G99" s="54">
        <v>220</v>
      </c>
    </row>
    <row r="100" spans="1:7">
      <c r="A100" s="53">
        <v>99</v>
      </c>
      <c r="B100" s="55">
        <v>37280</v>
      </c>
      <c r="C100" s="54" t="s">
        <v>258</v>
      </c>
      <c r="D100" s="54" t="s">
        <v>259</v>
      </c>
      <c r="E100" s="54" t="s">
        <v>255</v>
      </c>
      <c r="F100" s="54">
        <v>1</v>
      </c>
      <c r="G100" s="54">
        <v>295</v>
      </c>
    </row>
    <row r="101" spans="1:7">
      <c r="A101" s="53">
        <v>100</v>
      </c>
      <c r="B101" s="55">
        <v>37394</v>
      </c>
      <c r="C101" s="54" t="s">
        <v>268</v>
      </c>
      <c r="D101" s="54" t="s">
        <v>256</v>
      </c>
      <c r="E101" s="54" t="s">
        <v>260</v>
      </c>
      <c r="F101" s="54">
        <v>2</v>
      </c>
      <c r="G101" s="54">
        <v>40</v>
      </c>
    </row>
    <row r="102" spans="1:7">
      <c r="A102" s="53">
        <v>101</v>
      </c>
      <c r="B102" s="55">
        <v>37588</v>
      </c>
      <c r="C102" s="54" t="s">
        <v>258</v>
      </c>
      <c r="D102" s="54" t="s">
        <v>253</v>
      </c>
      <c r="E102" s="54" t="s">
        <v>252</v>
      </c>
      <c r="F102" s="54">
        <v>4</v>
      </c>
      <c r="G102" s="54">
        <v>380</v>
      </c>
    </row>
    <row r="103" spans="1:7">
      <c r="A103" s="53">
        <v>102</v>
      </c>
      <c r="B103" s="55">
        <v>37609</v>
      </c>
      <c r="C103" s="54" t="s">
        <v>263</v>
      </c>
      <c r="D103" s="54" t="s">
        <v>265</v>
      </c>
      <c r="E103" s="54" t="s">
        <v>255</v>
      </c>
      <c r="F103" s="54">
        <v>3</v>
      </c>
      <c r="G103" s="54">
        <v>165</v>
      </c>
    </row>
    <row r="104" spans="1:7">
      <c r="A104" s="53">
        <v>103</v>
      </c>
      <c r="B104" s="55">
        <v>37469</v>
      </c>
      <c r="C104" s="54" t="s">
        <v>263</v>
      </c>
      <c r="D104" s="54" t="s">
        <v>259</v>
      </c>
      <c r="E104" s="54" t="s">
        <v>260</v>
      </c>
      <c r="F104" s="54">
        <v>3</v>
      </c>
      <c r="G104" s="54">
        <v>885</v>
      </c>
    </row>
    <row r="105" spans="1:7">
      <c r="A105" s="53">
        <v>104</v>
      </c>
      <c r="B105" s="55">
        <v>37569</v>
      </c>
      <c r="C105" s="54" t="s">
        <v>263</v>
      </c>
      <c r="D105" s="54" t="s">
        <v>259</v>
      </c>
      <c r="E105" s="54" t="s">
        <v>255</v>
      </c>
      <c r="F105" s="54">
        <v>1</v>
      </c>
      <c r="G105" s="54">
        <v>295</v>
      </c>
    </row>
    <row r="106" spans="1:7">
      <c r="A106" s="53">
        <v>105</v>
      </c>
      <c r="B106" s="55">
        <v>37414</v>
      </c>
      <c r="C106" s="54" t="s">
        <v>263</v>
      </c>
      <c r="D106" s="54" t="s">
        <v>259</v>
      </c>
      <c r="E106" s="54" t="s">
        <v>260</v>
      </c>
      <c r="F106" s="54">
        <v>2</v>
      </c>
      <c r="G106" s="54">
        <v>590</v>
      </c>
    </row>
    <row r="107" spans="1:7">
      <c r="A107" s="53">
        <v>106</v>
      </c>
      <c r="B107" s="55">
        <v>37454</v>
      </c>
      <c r="C107" s="54" t="s">
        <v>263</v>
      </c>
      <c r="D107" s="54" t="s">
        <v>266</v>
      </c>
      <c r="E107" s="54" t="s">
        <v>260</v>
      </c>
      <c r="F107" s="54">
        <v>2</v>
      </c>
      <c r="G107" s="54">
        <v>16</v>
      </c>
    </row>
    <row r="108" spans="1:7">
      <c r="A108" s="53">
        <v>107</v>
      </c>
      <c r="B108" s="55">
        <v>37597</v>
      </c>
      <c r="C108" s="54" t="s">
        <v>263</v>
      </c>
      <c r="D108" s="54" t="s">
        <v>266</v>
      </c>
      <c r="E108" s="54" t="s">
        <v>255</v>
      </c>
      <c r="F108" s="54">
        <v>2</v>
      </c>
      <c r="G108" s="54">
        <v>16</v>
      </c>
    </row>
    <row r="109" spans="1:7">
      <c r="A109" s="53">
        <v>108</v>
      </c>
      <c r="B109" s="55">
        <v>37302</v>
      </c>
      <c r="C109" s="54" t="s">
        <v>268</v>
      </c>
      <c r="D109" s="54" t="s">
        <v>261</v>
      </c>
      <c r="E109" s="54" t="s">
        <v>255</v>
      </c>
      <c r="F109" s="54">
        <v>3</v>
      </c>
      <c r="G109" s="54">
        <v>1794</v>
      </c>
    </row>
    <row r="110" spans="1:7">
      <c r="A110" s="53">
        <v>109</v>
      </c>
      <c r="B110" s="55">
        <v>37513</v>
      </c>
      <c r="C110" s="54" t="s">
        <v>258</v>
      </c>
      <c r="D110" s="54" t="s">
        <v>259</v>
      </c>
      <c r="E110" s="54" t="s">
        <v>255</v>
      </c>
      <c r="F110" s="54">
        <v>1</v>
      </c>
      <c r="G110" s="54">
        <v>295</v>
      </c>
    </row>
    <row r="111" spans="1:7">
      <c r="A111" s="53">
        <v>110</v>
      </c>
      <c r="B111" s="55">
        <v>37591</v>
      </c>
      <c r="C111" s="54" t="s">
        <v>268</v>
      </c>
      <c r="D111" s="54" t="s">
        <v>259</v>
      </c>
      <c r="E111" s="54" t="s">
        <v>255</v>
      </c>
      <c r="F111" s="54">
        <v>4</v>
      </c>
      <c r="G111" s="54">
        <v>1180</v>
      </c>
    </row>
    <row r="112" spans="1:7">
      <c r="A112" s="53">
        <v>111</v>
      </c>
      <c r="B112" s="55">
        <v>37365</v>
      </c>
      <c r="C112" s="54" t="s">
        <v>263</v>
      </c>
      <c r="D112" s="54" t="s">
        <v>269</v>
      </c>
      <c r="E112" s="54" t="s">
        <v>255</v>
      </c>
      <c r="F112" s="54">
        <v>2</v>
      </c>
      <c r="G112" s="54">
        <v>52</v>
      </c>
    </row>
    <row r="113" spans="1:7">
      <c r="A113" s="53">
        <v>112</v>
      </c>
      <c r="B113" s="55">
        <v>37444</v>
      </c>
      <c r="C113" s="54" t="s">
        <v>263</v>
      </c>
      <c r="D113" s="54" t="s">
        <v>261</v>
      </c>
      <c r="E113" s="54" t="s">
        <v>255</v>
      </c>
      <c r="F113" s="54">
        <v>5</v>
      </c>
      <c r="G113" s="54">
        <v>2990</v>
      </c>
    </row>
    <row r="114" spans="1:7">
      <c r="A114" s="53">
        <v>113</v>
      </c>
      <c r="B114" s="55">
        <v>37402</v>
      </c>
      <c r="C114" s="54" t="s">
        <v>258</v>
      </c>
      <c r="D114" s="54" t="s">
        <v>266</v>
      </c>
      <c r="E114" s="54" t="s">
        <v>255</v>
      </c>
      <c r="F114" s="54">
        <v>3</v>
      </c>
      <c r="G114" s="54">
        <v>24</v>
      </c>
    </row>
    <row r="115" spans="1:7">
      <c r="A115" s="53">
        <v>114</v>
      </c>
      <c r="B115" s="55">
        <v>37265</v>
      </c>
      <c r="C115" s="54" t="s">
        <v>258</v>
      </c>
      <c r="D115" s="54" t="s">
        <v>262</v>
      </c>
      <c r="E115" s="54" t="s">
        <v>260</v>
      </c>
      <c r="F115" s="54">
        <v>4</v>
      </c>
      <c r="G115" s="54">
        <v>136</v>
      </c>
    </row>
    <row r="116" spans="1:7">
      <c r="A116" s="53">
        <v>115</v>
      </c>
      <c r="B116" s="55">
        <v>37259</v>
      </c>
      <c r="C116" s="54" t="s">
        <v>258</v>
      </c>
      <c r="D116" s="54" t="s">
        <v>256</v>
      </c>
      <c r="E116" s="54" t="s">
        <v>255</v>
      </c>
      <c r="F116" s="54">
        <v>1</v>
      </c>
      <c r="G116" s="54">
        <v>20</v>
      </c>
    </row>
    <row r="117" spans="1:7">
      <c r="A117" s="53">
        <v>116</v>
      </c>
      <c r="B117" s="55">
        <v>37432</v>
      </c>
      <c r="C117" s="54" t="s">
        <v>258</v>
      </c>
      <c r="D117" s="54" t="s">
        <v>264</v>
      </c>
      <c r="E117" s="54" t="s">
        <v>260</v>
      </c>
      <c r="F117" s="54">
        <v>3</v>
      </c>
      <c r="G117" s="54">
        <v>1056</v>
      </c>
    </row>
    <row r="118" spans="1:7">
      <c r="A118" s="53">
        <v>117</v>
      </c>
      <c r="B118" s="55">
        <v>37266</v>
      </c>
      <c r="C118" s="54" t="s">
        <v>258</v>
      </c>
      <c r="D118" s="54" t="s">
        <v>262</v>
      </c>
      <c r="E118" s="54" t="s">
        <v>255</v>
      </c>
      <c r="F118" s="54">
        <v>4</v>
      </c>
      <c r="G118" s="54">
        <v>136</v>
      </c>
    </row>
    <row r="119" spans="1:7">
      <c r="A119" s="53">
        <v>118</v>
      </c>
      <c r="B119" s="55">
        <v>37544</v>
      </c>
      <c r="C119" s="54" t="s">
        <v>263</v>
      </c>
      <c r="D119" s="54" t="s">
        <v>269</v>
      </c>
      <c r="E119" s="54" t="s">
        <v>255</v>
      </c>
      <c r="F119" s="54">
        <v>4</v>
      </c>
      <c r="G119" s="54">
        <v>104</v>
      </c>
    </row>
    <row r="120" spans="1:7">
      <c r="A120" s="53">
        <v>119</v>
      </c>
      <c r="B120" s="55">
        <v>37408</v>
      </c>
      <c r="C120" s="54" t="s">
        <v>258</v>
      </c>
      <c r="D120" s="54" t="s">
        <v>259</v>
      </c>
      <c r="E120" s="54" t="s">
        <v>255</v>
      </c>
      <c r="F120" s="54">
        <v>4</v>
      </c>
      <c r="G120" s="54">
        <v>1180</v>
      </c>
    </row>
    <row r="121" spans="1:7">
      <c r="A121" s="53">
        <v>120</v>
      </c>
      <c r="B121" s="55">
        <v>37570</v>
      </c>
      <c r="C121" s="54" t="s">
        <v>267</v>
      </c>
      <c r="D121" s="54" t="s">
        <v>266</v>
      </c>
      <c r="E121" s="54" t="s">
        <v>255</v>
      </c>
      <c r="F121" s="54">
        <v>2</v>
      </c>
      <c r="G121" s="54">
        <v>16</v>
      </c>
    </row>
    <row r="122" spans="1:7">
      <c r="A122" s="53">
        <v>121</v>
      </c>
      <c r="B122" s="55">
        <v>37391</v>
      </c>
      <c r="C122" s="54" t="s">
        <v>254</v>
      </c>
      <c r="D122" s="54" t="s">
        <v>265</v>
      </c>
      <c r="E122" s="54" t="s">
        <v>255</v>
      </c>
      <c r="F122" s="54">
        <v>1</v>
      </c>
      <c r="G122" s="54">
        <v>55</v>
      </c>
    </row>
    <row r="123" spans="1:7">
      <c r="A123" s="53">
        <v>122</v>
      </c>
      <c r="B123" s="55">
        <v>37527</v>
      </c>
      <c r="C123" s="54" t="s">
        <v>258</v>
      </c>
      <c r="D123" s="54" t="s">
        <v>269</v>
      </c>
      <c r="E123" s="54" t="s">
        <v>255</v>
      </c>
      <c r="F123" s="54">
        <v>3</v>
      </c>
      <c r="G123" s="54">
        <v>78</v>
      </c>
    </row>
    <row r="124" spans="1:7">
      <c r="A124" s="53">
        <v>123</v>
      </c>
      <c r="B124" s="55">
        <v>37435</v>
      </c>
      <c r="C124" s="54" t="s">
        <v>254</v>
      </c>
      <c r="D124" s="54" t="s">
        <v>256</v>
      </c>
      <c r="E124" s="54" t="s">
        <v>260</v>
      </c>
      <c r="F124" s="54">
        <v>5</v>
      </c>
      <c r="G124" s="54">
        <v>100</v>
      </c>
    </row>
    <row r="125" spans="1:7">
      <c r="A125" s="53">
        <v>124</v>
      </c>
      <c r="B125" s="55">
        <v>37468</v>
      </c>
      <c r="C125" s="54" t="s">
        <v>258</v>
      </c>
      <c r="D125" s="54" t="s">
        <v>269</v>
      </c>
      <c r="E125" s="54" t="s">
        <v>255</v>
      </c>
      <c r="F125" s="54">
        <v>3</v>
      </c>
      <c r="G125" s="54">
        <v>78</v>
      </c>
    </row>
    <row r="126" spans="1:7">
      <c r="A126" s="53">
        <v>125</v>
      </c>
      <c r="B126" s="55">
        <v>37287</v>
      </c>
      <c r="C126" s="54" t="s">
        <v>258</v>
      </c>
      <c r="D126" s="54" t="s">
        <v>264</v>
      </c>
      <c r="E126" s="54" t="s">
        <v>255</v>
      </c>
      <c r="F126" s="54">
        <v>2</v>
      </c>
      <c r="G126" s="54">
        <v>704</v>
      </c>
    </row>
    <row r="127" spans="1:7">
      <c r="A127" s="53">
        <v>126</v>
      </c>
      <c r="B127" s="55">
        <v>37353</v>
      </c>
      <c r="C127" s="54" t="s">
        <v>258</v>
      </c>
      <c r="D127" s="54" t="s">
        <v>269</v>
      </c>
      <c r="E127" s="54" t="s">
        <v>252</v>
      </c>
      <c r="F127" s="54">
        <v>4</v>
      </c>
      <c r="G127" s="54">
        <v>104</v>
      </c>
    </row>
    <row r="128" spans="1:7">
      <c r="A128" s="53">
        <v>127</v>
      </c>
      <c r="B128" s="55">
        <v>37573</v>
      </c>
      <c r="C128" s="54" t="s">
        <v>258</v>
      </c>
      <c r="D128" s="54" t="s">
        <v>261</v>
      </c>
      <c r="E128" s="54" t="s">
        <v>255</v>
      </c>
      <c r="F128" s="54">
        <v>1</v>
      </c>
      <c r="G128" s="54">
        <v>598</v>
      </c>
    </row>
    <row r="129" spans="1:7">
      <c r="A129" s="53">
        <v>128</v>
      </c>
      <c r="B129" s="55">
        <v>37423</v>
      </c>
      <c r="C129" s="54" t="s">
        <v>258</v>
      </c>
      <c r="D129" s="54" t="s">
        <v>259</v>
      </c>
      <c r="E129" s="54" t="s">
        <v>260</v>
      </c>
      <c r="F129" s="54">
        <v>3</v>
      </c>
      <c r="G129" s="54">
        <v>885</v>
      </c>
    </row>
    <row r="130" spans="1:7">
      <c r="A130" s="53">
        <v>129</v>
      </c>
      <c r="B130" s="55">
        <v>37450</v>
      </c>
      <c r="C130" s="54" t="s">
        <v>263</v>
      </c>
      <c r="D130" s="54" t="s">
        <v>256</v>
      </c>
      <c r="E130" s="54" t="s">
        <v>260</v>
      </c>
      <c r="F130" s="54">
        <v>2</v>
      </c>
      <c r="G130" s="54">
        <v>40</v>
      </c>
    </row>
    <row r="131" spans="1:7">
      <c r="A131" s="53">
        <v>130</v>
      </c>
      <c r="B131" s="55">
        <v>37603</v>
      </c>
      <c r="C131" s="54" t="s">
        <v>268</v>
      </c>
      <c r="D131" s="54" t="s">
        <v>256</v>
      </c>
      <c r="E131" s="54" t="s">
        <v>255</v>
      </c>
      <c r="F131" s="54">
        <v>3</v>
      </c>
      <c r="G131" s="54">
        <v>60</v>
      </c>
    </row>
    <row r="132" spans="1:7">
      <c r="A132" s="53">
        <v>131</v>
      </c>
      <c r="B132" s="55">
        <v>37334</v>
      </c>
      <c r="C132" s="54" t="s">
        <v>263</v>
      </c>
      <c r="D132" s="54" t="s">
        <v>265</v>
      </c>
      <c r="E132" s="54" t="s">
        <v>260</v>
      </c>
      <c r="F132" s="54">
        <v>3</v>
      </c>
      <c r="G132" s="54">
        <v>165</v>
      </c>
    </row>
    <row r="133" spans="1:7">
      <c r="A133" s="53">
        <v>132</v>
      </c>
      <c r="B133" s="55">
        <v>37476</v>
      </c>
      <c r="C133" s="54" t="s">
        <v>258</v>
      </c>
      <c r="D133" s="54" t="s">
        <v>256</v>
      </c>
      <c r="E133" s="54" t="s">
        <v>255</v>
      </c>
      <c r="F133" s="54">
        <v>4</v>
      </c>
      <c r="G133" s="54">
        <v>80</v>
      </c>
    </row>
    <row r="134" spans="1:7">
      <c r="A134" s="53">
        <v>133</v>
      </c>
      <c r="B134" s="55">
        <v>37262</v>
      </c>
      <c r="C134" s="54" t="s">
        <v>263</v>
      </c>
      <c r="D134" s="54" t="s">
        <v>265</v>
      </c>
      <c r="E134" s="54" t="s">
        <v>255</v>
      </c>
      <c r="F134" s="54">
        <v>1</v>
      </c>
      <c r="G134" s="54">
        <v>55</v>
      </c>
    </row>
    <row r="135" spans="1:7">
      <c r="A135" s="53">
        <v>134</v>
      </c>
      <c r="B135" s="55">
        <v>37320</v>
      </c>
      <c r="C135" s="54" t="s">
        <v>258</v>
      </c>
      <c r="D135" s="54" t="s">
        <v>259</v>
      </c>
      <c r="E135" s="54" t="s">
        <v>255</v>
      </c>
      <c r="F135" s="54">
        <v>3</v>
      </c>
      <c r="G135" s="54">
        <v>885</v>
      </c>
    </row>
    <row r="136" spans="1:7">
      <c r="A136" s="53">
        <v>135</v>
      </c>
      <c r="B136" s="55">
        <v>37318</v>
      </c>
      <c r="C136" s="54" t="s">
        <v>263</v>
      </c>
      <c r="D136" s="54" t="s">
        <v>261</v>
      </c>
      <c r="E136" s="54" t="s">
        <v>252</v>
      </c>
      <c r="F136" s="54">
        <v>3</v>
      </c>
      <c r="G136" s="54">
        <v>1794</v>
      </c>
    </row>
    <row r="137" spans="1:7">
      <c r="A137" s="53">
        <v>136</v>
      </c>
      <c r="B137" s="55">
        <v>37585</v>
      </c>
      <c r="C137" s="54" t="s">
        <v>263</v>
      </c>
      <c r="D137" s="54" t="s">
        <v>269</v>
      </c>
      <c r="E137" s="54" t="s">
        <v>255</v>
      </c>
      <c r="F137" s="54">
        <v>2</v>
      </c>
      <c r="G137" s="54">
        <v>52</v>
      </c>
    </row>
    <row r="138" spans="1:7">
      <c r="A138" s="53">
        <v>137</v>
      </c>
      <c r="B138" s="55">
        <v>37498</v>
      </c>
      <c r="C138" s="54" t="s">
        <v>258</v>
      </c>
      <c r="D138" s="54" t="s">
        <v>259</v>
      </c>
      <c r="E138" s="54" t="s">
        <v>255</v>
      </c>
      <c r="F138" s="54">
        <v>4</v>
      </c>
      <c r="G138" s="54">
        <v>1180</v>
      </c>
    </row>
    <row r="139" spans="1:7">
      <c r="A139" s="53">
        <v>138</v>
      </c>
      <c r="B139" s="55">
        <v>37570</v>
      </c>
      <c r="C139" s="54" t="s">
        <v>258</v>
      </c>
      <c r="D139" s="54" t="s">
        <v>266</v>
      </c>
      <c r="E139" s="54" t="s">
        <v>255</v>
      </c>
      <c r="F139" s="54">
        <v>1</v>
      </c>
      <c r="G139" s="54">
        <v>8</v>
      </c>
    </row>
    <row r="140" spans="1:7">
      <c r="A140" s="53">
        <v>139</v>
      </c>
      <c r="B140" s="55">
        <v>37504</v>
      </c>
      <c r="C140" s="54" t="s">
        <v>254</v>
      </c>
      <c r="D140" s="54" t="s">
        <v>256</v>
      </c>
      <c r="E140" s="54" t="s">
        <v>255</v>
      </c>
      <c r="F140" s="54">
        <v>4</v>
      </c>
      <c r="G140" s="54">
        <v>80</v>
      </c>
    </row>
    <row r="141" spans="1:7">
      <c r="A141" s="53">
        <v>140</v>
      </c>
      <c r="B141" s="55">
        <v>37514</v>
      </c>
      <c r="C141" s="54" t="s">
        <v>263</v>
      </c>
      <c r="D141" s="54" t="s">
        <v>265</v>
      </c>
      <c r="E141" s="54" t="s">
        <v>255</v>
      </c>
      <c r="F141" s="54">
        <v>2</v>
      </c>
      <c r="G141" s="54">
        <v>110</v>
      </c>
    </row>
    <row r="142" spans="1:7">
      <c r="A142" s="53">
        <v>141</v>
      </c>
      <c r="B142" s="55">
        <v>37406</v>
      </c>
      <c r="C142" s="54" t="s">
        <v>263</v>
      </c>
      <c r="D142" s="54" t="s">
        <v>269</v>
      </c>
      <c r="E142" s="54" t="s">
        <v>260</v>
      </c>
      <c r="F142" s="54">
        <v>3</v>
      </c>
      <c r="G142" s="54">
        <v>78</v>
      </c>
    </row>
    <row r="143" spans="1:7">
      <c r="A143" s="53">
        <v>142</v>
      </c>
      <c r="B143" s="55">
        <v>37475</v>
      </c>
      <c r="C143" s="54" t="s">
        <v>263</v>
      </c>
      <c r="D143" s="54" t="s">
        <v>256</v>
      </c>
      <c r="E143" s="54" t="s">
        <v>255</v>
      </c>
      <c r="F143" s="54">
        <v>4</v>
      </c>
      <c r="G143" s="54">
        <v>80</v>
      </c>
    </row>
    <row r="144" spans="1:7">
      <c r="A144" s="53">
        <v>143</v>
      </c>
      <c r="B144" s="55">
        <v>37304</v>
      </c>
      <c r="C144" s="54" t="s">
        <v>267</v>
      </c>
      <c r="D144" s="54" t="s">
        <v>269</v>
      </c>
      <c r="E144" s="54" t="s">
        <v>255</v>
      </c>
      <c r="F144" s="54">
        <v>1</v>
      </c>
      <c r="G144" s="54">
        <v>26</v>
      </c>
    </row>
    <row r="145" spans="1:7">
      <c r="A145" s="53">
        <v>144</v>
      </c>
      <c r="B145" s="55">
        <v>37393</v>
      </c>
      <c r="C145" s="54" t="s">
        <v>258</v>
      </c>
      <c r="D145" s="54" t="s">
        <v>264</v>
      </c>
      <c r="E145" s="54" t="s">
        <v>252</v>
      </c>
      <c r="F145" s="54">
        <v>3</v>
      </c>
      <c r="G145" s="54">
        <v>1056</v>
      </c>
    </row>
    <row r="146" spans="1:7">
      <c r="A146" s="53">
        <v>145</v>
      </c>
      <c r="B146" s="55">
        <v>37419</v>
      </c>
      <c r="C146" s="54" t="s">
        <v>263</v>
      </c>
      <c r="D146" s="54" t="s">
        <v>266</v>
      </c>
      <c r="E146" s="54" t="s">
        <v>255</v>
      </c>
      <c r="F146" s="54">
        <v>2</v>
      </c>
      <c r="G146" s="54">
        <v>16</v>
      </c>
    </row>
    <row r="147" spans="1:7">
      <c r="A147" s="53">
        <v>146</v>
      </c>
      <c r="B147" s="55">
        <v>37332</v>
      </c>
      <c r="C147" s="54" t="s">
        <v>268</v>
      </c>
      <c r="D147" s="54" t="s">
        <v>265</v>
      </c>
      <c r="E147" s="54" t="s">
        <v>260</v>
      </c>
      <c r="F147" s="54">
        <v>5</v>
      </c>
      <c r="G147" s="54">
        <v>275</v>
      </c>
    </row>
    <row r="148" spans="1:7">
      <c r="A148" s="53">
        <v>147</v>
      </c>
      <c r="B148" s="55">
        <v>37299</v>
      </c>
      <c r="C148" s="54" t="s">
        <v>258</v>
      </c>
      <c r="D148" s="54" t="s">
        <v>262</v>
      </c>
      <c r="E148" s="54" t="s">
        <v>255</v>
      </c>
      <c r="F148" s="54">
        <v>2</v>
      </c>
      <c r="G148" s="54">
        <v>68</v>
      </c>
    </row>
    <row r="149" spans="1:7">
      <c r="A149" s="53">
        <v>148</v>
      </c>
      <c r="B149" s="55">
        <v>37498</v>
      </c>
      <c r="C149" s="54" t="s">
        <v>268</v>
      </c>
      <c r="D149" s="54" t="s">
        <v>264</v>
      </c>
      <c r="E149" s="54" t="s">
        <v>255</v>
      </c>
      <c r="F149" s="54">
        <v>1</v>
      </c>
      <c r="G149" s="54">
        <v>352</v>
      </c>
    </row>
    <row r="150" spans="1:7">
      <c r="A150" s="53">
        <v>149</v>
      </c>
      <c r="B150" s="55">
        <v>37391</v>
      </c>
      <c r="C150" s="54" t="s">
        <v>267</v>
      </c>
      <c r="D150" s="54" t="s">
        <v>256</v>
      </c>
      <c r="E150" s="54" t="s">
        <v>255</v>
      </c>
      <c r="F150" s="54">
        <v>3</v>
      </c>
      <c r="G150" s="54">
        <v>60</v>
      </c>
    </row>
    <row r="151" spans="1:7">
      <c r="A151" s="53">
        <v>150</v>
      </c>
      <c r="B151" s="55">
        <v>37324</v>
      </c>
      <c r="C151" s="54" t="s">
        <v>263</v>
      </c>
      <c r="D151" s="54" t="s">
        <v>265</v>
      </c>
      <c r="E151" s="54" t="s">
        <v>255</v>
      </c>
      <c r="F151" s="54">
        <v>2</v>
      </c>
      <c r="G151" s="54">
        <v>110</v>
      </c>
    </row>
    <row r="152" spans="1:7">
      <c r="A152" s="53">
        <v>151</v>
      </c>
      <c r="B152" s="55">
        <v>37271</v>
      </c>
      <c r="C152" s="54" t="s">
        <v>258</v>
      </c>
      <c r="D152" s="54" t="s">
        <v>259</v>
      </c>
      <c r="E152" s="54" t="s">
        <v>255</v>
      </c>
      <c r="F152" s="54">
        <v>1</v>
      </c>
      <c r="G152" s="54">
        <v>295</v>
      </c>
    </row>
    <row r="153" spans="1:7">
      <c r="A153" s="53">
        <v>152</v>
      </c>
      <c r="B153" s="55">
        <v>37585</v>
      </c>
      <c r="C153" s="54" t="s">
        <v>263</v>
      </c>
      <c r="D153" s="54" t="s">
        <v>259</v>
      </c>
      <c r="E153" s="54" t="s">
        <v>255</v>
      </c>
      <c r="F153" s="54">
        <v>4</v>
      </c>
      <c r="G153" s="54">
        <v>1180</v>
      </c>
    </row>
    <row r="154" spans="1:7">
      <c r="A154" s="53">
        <v>153</v>
      </c>
      <c r="B154" s="55">
        <v>37582</v>
      </c>
      <c r="C154" s="54" t="s">
        <v>268</v>
      </c>
      <c r="D154" s="54" t="s">
        <v>261</v>
      </c>
      <c r="E154" s="54" t="s">
        <v>255</v>
      </c>
      <c r="F154" s="54">
        <v>1</v>
      </c>
      <c r="G154" s="54">
        <v>598</v>
      </c>
    </row>
    <row r="155" spans="1:7">
      <c r="A155" s="53">
        <v>154</v>
      </c>
      <c r="B155" s="55">
        <v>37423</v>
      </c>
      <c r="C155" s="54" t="s">
        <v>258</v>
      </c>
      <c r="D155" s="54" t="s">
        <v>266</v>
      </c>
      <c r="E155" s="54" t="s">
        <v>255</v>
      </c>
      <c r="F155" s="54">
        <v>3</v>
      </c>
      <c r="G155" s="54">
        <v>24</v>
      </c>
    </row>
    <row r="156" spans="1:7">
      <c r="A156" s="53">
        <v>155</v>
      </c>
      <c r="B156" s="55">
        <v>37569</v>
      </c>
      <c r="C156" s="54" t="s">
        <v>268</v>
      </c>
      <c r="D156" s="54" t="s">
        <v>266</v>
      </c>
      <c r="E156" s="54" t="s">
        <v>255</v>
      </c>
      <c r="F156" s="54">
        <v>3</v>
      </c>
      <c r="G156" s="54">
        <v>24</v>
      </c>
    </row>
    <row r="157" spans="1:7">
      <c r="A157" s="53">
        <v>156</v>
      </c>
      <c r="B157" s="55">
        <v>37556</v>
      </c>
      <c r="C157" s="54" t="s">
        <v>258</v>
      </c>
      <c r="D157" s="54" t="s">
        <v>261</v>
      </c>
      <c r="E157" s="54" t="s">
        <v>255</v>
      </c>
      <c r="F157" s="54">
        <v>1</v>
      </c>
      <c r="G157" s="54">
        <v>598</v>
      </c>
    </row>
    <row r="158" spans="1:7">
      <c r="A158" s="53">
        <v>157</v>
      </c>
      <c r="B158" s="55">
        <v>37380</v>
      </c>
      <c r="C158" s="54" t="s">
        <v>268</v>
      </c>
      <c r="D158" s="54" t="s">
        <v>266</v>
      </c>
      <c r="E158" s="54" t="s">
        <v>255</v>
      </c>
      <c r="F158" s="54">
        <v>5</v>
      </c>
      <c r="G158" s="54">
        <v>40</v>
      </c>
    </row>
    <row r="159" spans="1:7">
      <c r="A159" s="53">
        <v>158</v>
      </c>
      <c r="B159" s="55">
        <v>37355</v>
      </c>
      <c r="C159" s="54" t="s">
        <v>258</v>
      </c>
      <c r="D159" s="54" t="s">
        <v>253</v>
      </c>
      <c r="E159" s="54" t="s">
        <v>255</v>
      </c>
      <c r="F159" s="54">
        <v>4</v>
      </c>
      <c r="G159" s="54">
        <v>380</v>
      </c>
    </row>
    <row r="160" spans="1:7">
      <c r="A160" s="53">
        <v>159</v>
      </c>
      <c r="B160" s="55">
        <v>37572</v>
      </c>
      <c r="C160" s="54" t="s">
        <v>263</v>
      </c>
      <c r="D160" s="54" t="s">
        <v>253</v>
      </c>
      <c r="E160" s="54" t="s">
        <v>255</v>
      </c>
      <c r="F160" s="54">
        <v>2</v>
      </c>
      <c r="G160" s="54">
        <v>190</v>
      </c>
    </row>
    <row r="161" spans="1:7">
      <c r="A161" s="53">
        <v>160</v>
      </c>
      <c r="B161" s="55">
        <v>37581</v>
      </c>
      <c r="C161" s="54" t="s">
        <v>268</v>
      </c>
      <c r="D161" s="54" t="s">
        <v>264</v>
      </c>
      <c r="E161" s="54" t="s">
        <v>255</v>
      </c>
      <c r="F161" s="54">
        <v>5</v>
      </c>
      <c r="G161" s="54">
        <v>1760</v>
      </c>
    </row>
    <row r="162" spans="1:7">
      <c r="A162" s="53">
        <v>161</v>
      </c>
      <c r="B162" s="55">
        <v>37352</v>
      </c>
      <c r="C162" s="54" t="s">
        <v>268</v>
      </c>
      <c r="D162" s="54" t="s">
        <v>259</v>
      </c>
      <c r="E162" s="54" t="s">
        <v>255</v>
      </c>
      <c r="F162" s="54">
        <v>3</v>
      </c>
      <c r="G162" s="54">
        <v>885</v>
      </c>
    </row>
    <row r="163" spans="1:7">
      <c r="A163" s="53">
        <v>162</v>
      </c>
      <c r="B163" s="55">
        <v>37472</v>
      </c>
      <c r="C163" s="54" t="s">
        <v>254</v>
      </c>
      <c r="D163" s="54" t="s">
        <v>269</v>
      </c>
      <c r="E163" s="54" t="s">
        <v>255</v>
      </c>
      <c r="F163" s="54">
        <v>3</v>
      </c>
      <c r="G163" s="54">
        <v>78</v>
      </c>
    </row>
    <row r="164" spans="1:7">
      <c r="A164" s="53">
        <v>163</v>
      </c>
      <c r="B164" s="55">
        <v>37551</v>
      </c>
      <c r="C164" s="54" t="s">
        <v>258</v>
      </c>
      <c r="D164" s="54" t="s">
        <v>269</v>
      </c>
      <c r="E164" s="54" t="s">
        <v>255</v>
      </c>
      <c r="F164" s="54">
        <v>2</v>
      </c>
      <c r="G164" s="54">
        <v>52</v>
      </c>
    </row>
    <row r="165" spans="1:7">
      <c r="A165" s="53">
        <v>164</v>
      </c>
      <c r="B165" s="55">
        <v>37443</v>
      </c>
      <c r="C165" s="54" t="s">
        <v>267</v>
      </c>
      <c r="D165" s="54" t="s">
        <v>256</v>
      </c>
      <c r="E165" s="54" t="s">
        <v>255</v>
      </c>
      <c r="F165" s="54">
        <v>4</v>
      </c>
      <c r="G165" s="54">
        <v>80</v>
      </c>
    </row>
    <row r="166" spans="1:7">
      <c r="A166" s="53">
        <v>165</v>
      </c>
      <c r="B166" s="55">
        <v>37488</v>
      </c>
      <c r="C166" s="54" t="s">
        <v>263</v>
      </c>
      <c r="D166" s="54" t="s">
        <v>262</v>
      </c>
      <c r="E166" s="54" t="s">
        <v>255</v>
      </c>
      <c r="F166" s="54">
        <v>5</v>
      </c>
      <c r="G166" s="54">
        <v>170</v>
      </c>
    </row>
    <row r="167" spans="1:7">
      <c r="A167" s="53">
        <v>166</v>
      </c>
      <c r="B167" s="55">
        <v>37402</v>
      </c>
      <c r="C167" s="54" t="s">
        <v>268</v>
      </c>
      <c r="D167" s="54" t="s">
        <v>259</v>
      </c>
      <c r="E167" s="54" t="s">
        <v>255</v>
      </c>
      <c r="F167" s="54">
        <v>4</v>
      </c>
      <c r="G167" s="54">
        <v>1180</v>
      </c>
    </row>
    <row r="168" spans="1:7">
      <c r="A168" s="53">
        <v>167</v>
      </c>
      <c r="B168" s="55">
        <v>37378</v>
      </c>
      <c r="C168" s="54" t="s">
        <v>267</v>
      </c>
      <c r="D168" s="54" t="s">
        <v>253</v>
      </c>
      <c r="E168" s="54" t="s">
        <v>255</v>
      </c>
      <c r="F168" s="54">
        <v>2</v>
      </c>
      <c r="G168" s="54">
        <v>190</v>
      </c>
    </row>
    <row r="169" spans="1:7">
      <c r="A169" s="53">
        <v>168</v>
      </c>
      <c r="B169" s="55">
        <v>37344</v>
      </c>
      <c r="C169" s="54" t="s">
        <v>263</v>
      </c>
      <c r="D169" s="54" t="s">
        <v>266</v>
      </c>
      <c r="E169" s="54" t="s">
        <v>255</v>
      </c>
      <c r="F169" s="54">
        <v>4</v>
      </c>
      <c r="G169" s="54">
        <v>32</v>
      </c>
    </row>
    <row r="170" spans="1:7">
      <c r="A170" s="53">
        <v>169</v>
      </c>
      <c r="B170" s="55">
        <v>37494</v>
      </c>
      <c r="C170" s="54" t="s">
        <v>258</v>
      </c>
      <c r="D170" s="54" t="s">
        <v>266</v>
      </c>
      <c r="E170" s="54" t="s">
        <v>260</v>
      </c>
      <c r="F170" s="54">
        <v>1</v>
      </c>
      <c r="G170" s="54">
        <v>8</v>
      </c>
    </row>
    <row r="171" spans="1:7">
      <c r="A171" s="53">
        <v>170</v>
      </c>
      <c r="B171" s="55">
        <v>37608</v>
      </c>
      <c r="C171" s="54" t="s">
        <v>258</v>
      </c>
      <c r="D171" s="54" t="s">
        <v>256</v>
      </c>
      <c r="E171" s="54" t="s">
        <v>260</v>
      </c>
      <c r="F171" s="54">
        <v>2</v>
      </c>
      <c r="G171" s="54">
        <v>40</v>
      </c>
    </row>
    <row r="172" spans="1:7">
      <c r="A172" s="53">
        <v>171</v>
      </c>
      <c r="B172" s="55">
        <v>37442</v>
      </c>
      <c r="C172" s="54" t="s">
        <v>263</v>
      </c>
      <c r="D172" s="54" t="s">
        <v>269</v>
      </c>
      <c r="E172" s="54" t="s">
        <v>255</v>
      </c>
      <c r="F172" s="54">
        <v>5</v>
      </c>
      <c r="G172" s="54">
        <v>130</v>
      </c>
    </row>
    <row r="173" spans="1:7">
      <c r="A173" s="53">
        <v>172</v>
      </c>
      <c r="B173" s="55">
        <v>37439</v>
      </c>
      <c r="C173" s="54" t="s">
        <v>263</v>
      </c>
      <c r="D173" s="54" t="s">
        <v>257</v>
      </c>
      <c r="E173" s="54" t="s">
        <v>255</v>
      </c>
      <c r="F173" s="54">
        <v>2</v>
      </c>
      <c r="G173" s="54">
        <v>30</v>
      </c>
    </row>
    <row r="174" spans="1:7">
      <c r="A174" s="53">
        <v>173</v>
      </c>
      <c r="B174" s="55">
        <v>37453</v>
      </c>
      <c r="C174" s="54" t="s">
        <v>263</v>
      </c>
      <c r="D174" s="54" t="s">
        <v>269</v>
      </c>
      <c r="E174" s="54" t="s">
        <v>255</v>
      </c>
      <c r="F174" s="54">
        <v>4</v>
      </c>
      <c r="G174" s="54">
        <v>104</v>
      </c>
    </row>
    <row r="175" spans="1:7">
      <c r="A175" s="53">
        <v>174</v>
      </c>
      <c r="B175" s="55">
        <v>37504</v>
      </c>
      <c r="C175" s="54" t="s">
        <v>258</v>
      </c>
      <c r="D175" s="54" t="s">
        <v>253</v>
      </c>
      <c r="E175" s="54" t="s">
        <v>260</v>
      </c>
      <c r="F175" s="54">
        <v>2</v>
      </c>
      <c r="G175" s="54">
        <v>190</v>
      </c>
    </row>
    <row r="176" spans="1:7">
      <c r="A176" s="53">
        <v>175</v>
      </c>
      <c r="B176" s="55">
        <v>37427</v>
      </c>
      <c r="C176" s="54" t="s">
        <v>268</v>
      </c>
      <c r="D176" s="54" t="s">
        <v>262</v>
      </c>
      <c r="E176" s="54" t="s">
        <v>255</v>
      </c>
      <c r="F176" s="54">
        <v>5</v>
      </c>
      <c r="G176" s="54">
        <v>170</v>
      </c>
    </row>
    <row r="177" spans="1:7">
      <c r="A177" s="53">
        <v>176</v>
      </c>
      <c r="B177" s="55">
        <v>37325</v>
      </c>
      <c r="C177" s="54" t="s">
        <v>258</v>
      </c>
      <c r="D177" s="54" t="s">
        <v>256</v>
      </c>
      <c r="E177" s="54" t="s">
        <v>255</v>
      </c>
      <c r="F177" s="54">
        <v>5</v>
      </c>
      <c r="G177" s="54">
        <v>100</v>
      </c>
    </row>
    <row r="178" spans="1:7">
      <c r="A178" s="53">
        <v>177</v>
      </c>
      <c r="B178" s="55">
        <v>37407</v>
      </c>
      <c r="C178" s="54" t="s">
        <v>268</v>
      </c>
      <c r="D178" s="54" t="s">
        <v>269</v>
      </c>
      <c r="E178" s="54" t="s">
        <v>260</v>
      </c>
      <c r="F178" s="54">
        <v>3</v>
      </c>
      <c r="G178" s="54">
        <v>78</v>
      </c>
    </row>
    <row r="179" spans="1:7">
      <c r="A179" s="53">
        <v>178</v>
      </c>
      <c r="B179" s="55">
        <v>37417</v>
      </c>
      <c r="C179" s="54" t="s">
        <v>254</v>
      </c>
      <c r="D179" s="54" t="s">
        <v>269</v>
      </c>
      <c r="E179" s="54" t="s">
        <v>260</v>
      </c>
      <c r="F179" s="54">
        <v>2</v>
      </c>
      <c r="G179" s="54">
        <v>52</v>
      </c>
    </row>
    <row r="180" spans="1:7">
      <c r="A180" s="53">
        <v>179</v>
      </c>
      <c r="B180" s="55">
        <v>37477</v>
      </c>
      <c r="C180" s="54" t="s">
        <v>268</v>
      </c>
      <c r="D180" s="54" t="s">
        <v>261</v>
      </c>
      <c r="E180" s="54" t="s">
        <v>260</v>
      </c>
      <c r="F180" s="54">
        <v>5</v>
      </c>
      <c r="G180" s="54">
        <v>2990</v>
      </c>
    </row>
    <row r="181" spans="1:7">
      <c r="A181" s="53">
        <v>180</v>
      </c>
      <c r="B181" s="55">
        <v>37451</v>
      </c>
      <c r="C181" s="54" t="s">
        <v>263</v>
      </c>
      <c r="D181" s="54" t="s">
        <v>261</v>
      </c>
      <c r="E181" s="54" t="s">
        <v>255</v>
      </c>
      <c r="F181" s="54">
        <v>3</v>
      </c>
      <c r="G181" s="54">
        <v>1794</v>
      </c>
    </row>
    <row r="182" spans="1:7">
      <c r="A182" s="53">
        <v>181</v>
      </c>
      <c r="B182" s="55">
        <v>37523</v>
      </c>
      <c r="C182" s="54" t="s">
        <v>258</v>
      </c>
      <c r="D182" s="54" t="s">
        <v>264</v>
      </c>
      <c r="E182" s="54" t="s">
        <v>252</v>
      </c>
      <c r="F182" s="54">
        <v>4</v>
      </c>
      <c r="G182" s="54">
        <v>1408</v>
      </c>
    </row>
    <row r="183" spans="1:7">
      <c r="A183" s="53">
        <v>182</v>
      </c>
      <c r="B183" s="55">
        <v>37286</v>
      </c>
      <c r="C183" s="54" t="s">
        <v>258</v>
      </c>
      <c r="D183" s="54" t="s">
        <v>266</v>
      </c>
      <c r="E183" s="54" t="s">
        <v>255</v>
      </c>
      <c r="F183" s="54">
        <v>4</v>
      </c>
      <c r="G183" s="54">
        <v>32</v>
      </c>
    </row>
    <row r="184" spans="1:7">
      <c r="A184" s="53">
        <v>183</v>
      </c>
      <c r="B184" s="55">
        <v>37480</v>
      </c>
      <c r="C184" s="54" t="s">
        <v>267</v>
      </c>
      <c r="D184" s="54" t="s">
        <v>266</v>
      </c>
      <c r="E184" s="54" t="s">
        <v>255</v>
      </c>
      <c r="F184" s="54">
        <v>1</v>
      </c>
      <c r="G184" s="54">
        <v>8</v>
      </c>
    </row>
    <row r="185" spans="1:7">
      <c r="A185" s="53">
        <v>184</v>
      </c>
      <c r="B185" s="55">
        <v>37516</v>
      </c>
      <c r="C185" s="54" t="s">
        <v>268</v>
      </c>
      <c r="D185" s="54" t="s">
        <v>266</v>
      </c>
      <c r="E185" s="54" t="s">
        <v>255</v>
      </c>
      <c r="F185" s="54">
        <v>4</v>
      </c>
      <c r="G185" s="54">
        <v>32</v>
      </c>
    </row>
    <row r="186" spans="1:7">
      <c r="A186" s="53">
        <v>185</v>
      </c>
      <c r="B186" s="55">
        <v>37352</v>
      </c>
      <c r="C186" s="54" t="s">
        <v>263</v>
      </c>
      <c r="D186" s="54" t="s">
        <v>269</v>
      </c>
      <c r="E186" s="54" t="s">
        <v>252</v>
      </c>
      <c r="F186" s="54">
        <v>5</v>
      </c>
      <c r="G186" s="54">
        <v>130</v>
      </c>
    </row>
    <row r="187" spans="1:7">
      <c r="A187" s="53">
        <v>186</v>
      </c>
      <c r="B187" s="55">
        <v>37573</v>
      </c>
      <c r="C187" s="54" t="s">
        <v>263</v>
      </c>
      <c r="D187" s="54" t="s">
        <v>256</v>
      </c>
      <c r="E187" s="54" t="s">
        <v>255</v>
      </c>
      <c r="F187" s="54">
        <v>2</v>
      </c>
      <c r="G187" s="54">
        <v>40</v>
      </c>
    </row>
    <row r="188" spans="1:7">
      <c r="A188" s="53">
        <v>187</v>
      </c>
      <c r="B188" s="55">
        <v>37585</v>
      </c>
      <c r="C188" s="54" t="s">
        <v>258</v>
      </c>
      <c r="D188" s="54" t="s">
        <v>261</v>
      </c>
      <c r="E188" s="54" t="s">
        <v>255</v>
      </c>
      <c r="F188" s="54">
        <v>4</v>
      </c>
      <c r="G188" s="54">
        <v>2392</v>
      </c>
    </row>
    <row r="189" spans="1:7">
      <c r="A189" s="53">
        <v>188</v>
      </c>
      <c r="B189" s="55">
        <v>37478</v>
      </c>
      <c r="C189" s="54" t="s">
        <v>268</v>
      </c>
      <c r="D189" s="54" t="s">
        <v>262</v>
      </c>
      <c r="E189" s="54" t="s">
        <v>255</v>
      </c>
      <c r="F189" s="54">
        <v>2</v>
      </c>
      <c r="G189" s="54">
        <v>68</v>
      </c>
    </row>
    <row r="190" spans="1:7">
      <c r="A190" s="53">
        <v>189</v>
      </c>
      <c r="B190" s="55">
        <v>37578</v>
      </c>
      <c r="C190" s="54" t="s">
        <v>258</v>
      </c>
      <c r="D190" s="54" t="s">
        <v>269</v>
      </c>
      <c r="E190" s="54" t="s">
        <v>255</v>
      </c>
      <c r="F190" s="54">
        <v>4</v>
      </c>
      <c r="G190" s="54">
        <v>104</v>
      </c>
    </row>
    <row r="191" spans="1:7">
      <c r="A191" s="53">
        <v>190</v>
      </c>
      <c r="B191" s="55">
        <v>37491</v>
      </c>
      <c r="C191" s="54" t="s">
        <v>258</v>
      </c>
      <c r="D191" s="54" t="s">
        <v>266</v>
      </c>
      <c r="E191" s="54" t="s">
        <v>252</v>
      </c>
      <c r="F191" s="54">
        <v>3</v>
      </c>
      <c r="G191" s="54">
        <v>24</v>
      </c>
    </row>
    <row r="192" spans="1:7">
      <c r="A192" s="53">
        <v>191</v>
      </c>
      <c r="B192" s="55">
        <v>37273</v>
      </c>
      <c r="C192" s="54" t="s">
        <v>263</v>
      </c>
      <c r="D192" s="54" t="s">
        <v>269</v>
      </c>
      <c r="E192" s="54" t="s">
        <v>255</v>
      </c>
      <c r="F192" s="54">
        <v>5</v>
      </c>
      <c r="G192" s="54">
        <v>130</v>
      </c>
    </row>
    <row r="193" spans="1:7">
      <c r="A193" s="53">
        <v>192</v>
      </c>
      <c r="B193" s="55">
        <v>37394</v>
      </c>
      <c r="C193" s="54" t="s">
        <v>258</v>
      </c>
      <c r="D193" s="54" t="s">
        <v>266</v>
      </c>
      <c r="E193" s="54" t="s">
        <v>255</v>
      </c>
      <c r="F193" s="54">
        <v>1</v>
      </c>
      <c r="G193" s="54">
        <v>8</v>
      </c>
    </row>
    <row r="194" spans="1:7">
      <c r="A194" s="53">
        <v>193</v>
      </c>
      <c r="B194" s="55">
        <v>37303</v>
      </c>
      <c r="C194" s="54" t="s">
        <v>263</v>
      </c>
      <c r="D194" s="54" t="s">
        <v>269</v>
      </c>
      <c r="E194" s="54" t="s">
        <v>255</v>
      </c>
      <c r="F194" s="54">
        <v>3</v>
      </c>
      <c r="G194" s="54">
        <v>78</v>
      </c>
    </row>
    <row r="195" spans="1:7">
      <c r="A195" s="53">
        <v>194</v>
      </c>
      <c r="B195" s="55">
        <v>37393</v>
      </c>
      <c r="C195" s="54" t="s">
        <v>263</v>
      </c>
      <c r="D195" s="54" t="s">
        <v>265</v>
      </c>
      <c r="E195" s="54" t="s">
        <v>255</v>
      </c>
      <c r="F195" s="54">
        <v>5</v>
      </c>
      <c r="G195" s="54">
        <v>275</v>
      </c>
    </row>
    <row r="196" spans="1:7">
      <c r="A196" s="53">
        <v>195</v>
      </c>
      <c r="B196" s="55">
        <v>37298</v>
      </c>
      <c r="C196" s="54" t="s">
        <v>258</v>
      </c>
      <c r="D196" s="54" t="s">
        <v>256</v>
      </c>
      <c r="E196" s="54" t="s">
        <v>255</v>
      </c>
      <c r="F196" s="54">
        <v>5</v>
      </c>
      <c r="G196" s="54">
        <v>100</v>
      </c>
    </row>
    <row r="197" spans="1:7">
      <c r="A197" s="53">
        <v>196</v>
      </c>
      <c r="B197" s="55">
        <v>37410</v>
      </c>
      <c r="C197" s="54" t="s">
        <v>267</v>
      </c>
      <c r="D197" s="54" t="s">
        <v>264</v>
      </c>
      <c r="E197" s="54" t="s">
        <v>252</v>
      </c>
      <c r="F197" s="54">
        <v>5</v>
      </c>
      <c r="G197" s="54">
        <v>1760</v>
      </c>
    </row>
    <row r="198" spans="1:7">
      <c r="A198" s="53">
        <v>197</v>
      </c>
      <c r="B198" s="55">
        <v>37274</v>
      </c>
      <c r="C198" s="54" t="s">
        <v>268</v>
      </c>
      <c r="D198" s="54" t="s">
        <v>265</v>
      </c>
      <c r="E198" s="54" t="s">
        <v>255</v>
      </c>
      <c r="F198" s="54">
        <v>2</v>
      </c>
      <c r="G198" s="54">
        <v>110</v>
      </c>
    </row>
    <row r="199" spans="1:7">
      <c r="A199" s="53">
        <v>198</v>
      </c>
      <c r="B199" s="55">
        <v>37361</v>
      </c>
      <c r="C199" s="54" t="s">
        <v>268</v>
      </c>
      <c r="D199" s="54" t="s">
        <v>266</v>
      </c>
      <c r="E199" s="54" t="s">
        <v>255</v>
      </c>
      <c r="F199" s="54">
        <v>2</v>
      </c>
      <c r="G199" s="54">
        <v>16</v>
      </c>
    </row>
    <row r="200" spans="1:7">
      <c r="A200" s="53">
        <v>199</v>
      </c>
      <c r="B200" s="55">
        <v>37419</v>
      </c>
      <c r="C200" s="54" t="s">
        <v>263</v>
      </c>
      <c r="D200" s="54" t="s">
        <v>264</v>
      </c>
      <c r="E200" s="54" t="s">
        <v>255</v>
      </c>
      <c r="F200" s="54">
        <v>4</v>
      </c>
      <c r="G200" s="54">
        <v>1408</v>
      </c>
    </row>
    <row r="201" spans="1:7">
      <c r="A201" s="53">
        <v>200</v>
      </c>
      <c r="B201" s="55">
        <v>37401</v>
      </c>
      <c r="C201" s="54" t="s">
        <v>258</v>
      </c>
      <c r="D201" s="54" t="s">
        <v>264</v>
      </c>
      <c r="E201" s="54" t="s">
        <v>252</v>
      </c>
      <c r="F201" s="54">
        <v>1</v>
      </c>
      <c r="G201" s="54">
        <v>352</v>
      </c>
    </row>
    <row r="202" spans="1:7">
      <c r="A202" s="53">
        <v>201</v>
      </c>
      <c r="B202" s="55">
        <v>37563</v>
      </c>
      <c r="C202" s="54" t="s">
        <v>254</v>
      </c>
      <c r="D202" s="54" t="s">
        <v>262</v>
      </c>
      <c r="E202" s="54" t="s">
        <v>255</v>
      </c>
      <c r="F202" s="54">
        <v>2</v>
      </c>
      <c r="G202" s="54">
        <v>68</v>
      </c>
    </row>
    <row r="203" spans="1:7">
      <c r="A203" s="53">
        <v>202</v>
      </c>
      <c r="B203" s="55">
        <v>37426</v>
      </c>
      <c r="C203" s="54" t="s">
        <v>267</v>
      </c>
      <c r="D203" s="54" t="s">
        <v>265</v>
      </c>
      <c r="E203" s="54" t="s">
        <v>255</v>
      </c>
      <c r="F203" s="54">
        <v>1</v>
      </c>
      <c r="G203" s="54">
        <v>55</v>
      </c>
    </row>
    <row r="204" spans="1:7">
      <c r="A204" s="53">
        <v>203</v>
      </c>
      <c r="B204" s="55">
        <v>37548</v>
      </c>
      <c r="C204" s="54" t="s">
        <v>267</v>
      </c>
      <c r="D204" s="54" t="s">
        <v>253</v>
      </c>
      <c r="E204" s="54" t="s">
        <v>255</v>
      </c>
      <c r="F204" s="54">
        <v>3</v>
      </c>
      <c r="G204" s="54">
        <v>285</v>
      </c>
    </row>
    <row r="205" spans="1:7">
      <c r="A205" s="53">
        <v>204</v>
      </c>
      <c r="B205" s="55">
        <v>37269</v>
      </c>
      <c r="C205" s="54" t="s">
        <v>263</v>
      </c>
      <c r="D205" s="54" t="s">
        <v>269</v>
      </c>
      <c r="E205" s="54" t="s">
        <v>255</v>
      </c>
      <c r="F205" s="54">
        <v>4</v>
      </c>
      <c r="G205" s="54">
        <v>104</v>
      </c>
    </row>
    <row r="206" spans="1:7">
      <c r="A206" s="53">
        <v>205</v>
      </c>
      <c r="B206" s="55">
        <v>37421</v>
      </c>
      <c r="C206" s="54" t="s">
        <v>267</v>
      </c>
      <c r="D206" s="54" t="s">
        <v>262</v>
      </c>
      <c r="E206" s="54" t="s">
        <v>255</v>
      </c>
      <c r="F206" s="54">
        <v>1</v>
      </c>
      <c r="G206" s="54">
        <v>34</v>
      </c>
    </row>
    <row r="207" spans="1:7">
      <c r="A207" s="53">
        <v>206</v>
      </c>
      <c r="B207" s="55">
        <v>37466</v>
      </c>
      <c r="C207" s="54" t="s">
        <v>267</v>
      </c>
      <c r="D207" s="54" t="s">
        <v>259</v>
      </c>
      <c r="E207" s="54" t="s">
        <v>260</v>
      </c>
      <c r="F207" s="54">
        <v>2</v>
      </c>
      <c r="G207" s="54">
        <v>590</v>
      </c>
    </row>
    <row r="208" spans="1:7">
      <c r="A208" s="53">
        <v>207</v>
      </c>
      <c r="B208" s="55">
        <v>37619</v>
      </c>
      <c r="C208" s="54" t="s">
        <v>254</v>
      </c>
      <c r="D208" s="54" t="s">
        <v>261</v>
      </c>
      <c r="E208" s="54" t="s">
        <v>255</v>
      </c>
      <c r="F208" s="54">
        <v>1</v>
      </c>
      <c r="G208" s="54">
        <v>598</v>
      </c>
    </row>
    <row r="209" spans="1:7">
      <c r="A209" s="53">
        <v>208</v>
      </c>
      <c r="B209" s="55">
        <v>37482</v>
      </c>
      <c r="C209" s="54" t="s">
        <v>267</v>
      </c>
      <c r="D209" s="54" t="s">
        <v>269</v>
      </c>
      <c r="E209" s="54" t="s">
        <v>260</v>
      </c>
      <c r="F209" s="54">
        <v>1</v>
      </c>
      <c r="G209" s="54">
        <v>26</v>
      </c>
    </row>
    <row r="210" spans="1:7">
      <c r="A210" s="53">
        <v>209</v>
      </c>
      <c r="B210" s="55">
        <v>37401</v>
      </c>
      <c r="C210" s="54" t="s">
        <v>258</v>
      </c>
      <c r="D210" s="54" t="s">
        <v>264</v>
      </c>
      <c r="E210" s="54" t="s">
        <v>260</v>
      </c>
      <c r="F210" s="54">
        <v>3</v>
      </c>
      <c r="G210" s="54">
        <v>1056</v>
      </c>
    </row>
    <row r="211" spans="1:7">
      <c r="A211" s="53">
        <v>210</v>
      </c>
      <c r="B211" s="55">
        <v>37270</v>
      </c>
      <c r="C211" s="54" t="s">
        <v>268</v>
      </c>
      <c r="D211" s="54" t="s">
        <v>261</v>
      </c>
      <c r="E211" s="54" t="s">
        <v>260</v>
      </c>
      <c r="F211" s="54">
        <v>3</v>
      </c>
      <c r="G211" s="54">
        <v>1794</v>
      </c>
    </row>
    <row r="212" spans="1:7">
      <c r="A212" s="53">
        <v>211</v>
      </c>
      <c r="B212" s="55">
        <v>37561</v>
      </c>
      <c r="C212" s="54" t="s">
        <v>267</v>
      </c>
      <c r="D212" s="54" t="s">
        <v>253</v>
      </c>
      <c r="E212" s="54" t="s">
        <v>255</v>
      </c>
      <c r="F212" s="54">
        <v>5</v>
      </c>
      <c r="G212" s="54">
        <v>475</v>
      </c>
    </row>
    <row r="213" spans="1:7">
      <c r="A213" s="53">
        <v>212</v>
      </c>
      <c r="B213" s="55">
        <v>37354</v>
      </c>
      <c r="C213" s="54" t="s">
        <v>263</v>
      </c>
      <c r="D213" s="54" t="s">
        <v>259</v>
      </c>
      <c r="E213" s="54" t="s">
        <v>255</v>
      </c>
      <c r="F213" s="54">
        <v>4</v>
      </c>
      <c r="G213" s="54">
        <v>1180</v>
      </c>
    </row>
    <row r="214" spans="1:7">
      <c r="A214" s="53">
        <v>213</v>
      </c>
      <c r="B214" s="55">
        <v>37267</v>
      </c>
      <c r="C214" s="54" t="s">
        <v>258</v>
      </c>
      <c r="D214" s="54" t="s">
        <v>257</v>
      </c>
      <c r="E214" s="54" t="s">
        <v>255</v>
      </c>
      <c r="F214" s="54">
        <v>4</v>
      </c>
      <c r="G214" s="54">
        <v>60</v>
      </c>
    </row>
    <row r="215" spans="1:7">
      <c r="A215" s="53">
        <v>214</v>
      </c>
      <c r="B215" s="55">
        <v>37424</v>
      </c>
      <c r="C215" s="54" t="s">
        <v>258</v>
      </c>
      <c r="D215" s="54" t="s">
        <v>261</v>
      </c>
      <c r="E215" s="54" t="s">
        <v>255</v>
      </c>
      <c r="F215" s="54">
        <v>2</v>
      </c>
      <c r="G215" s="54">
        <v>1196</v>
      </c>
    </row>
    <row r="216" spans="1:7">
      <c r="A216" s="53">
        <v>215</v>
      </c>
      <c r="B216" s="55">
        <v>37620</v>
      </c>
      <c r="C216" s="54" t="s">
        <v>258</v>
      </c>
      <c r="D216" s="54" t="s">
        <v>265</v>
      </c>
      <c r="E216" s="54" t="s">
        <v>255</v>
      </c>
      <c r="F216" s="54">
        <v>2</v>
      </c>
      <c r="G216" s="54">
        <v>110</v>
      </c>
    </row>
    <row r="217" spans="1:7">
      <c r="A217" s="53">
        <v>216</v>
      </c>
      <c r="B217" s="55">
        <v>37302</v>
      </c>
      <c r="C217" s="54" t="s">
        <v>258</v>
      </c>
      <c r="D217" s="54" t="s">
        <v>261</v>
      </c>
      <c r="E217" s="54" t="s">
        <v>255</v>
      </c>
      <c r="F217" s="54">
        <v>1</v>
      </c>
      <c r="G217" s="54">
        <v>598</v>
      </c>
    </row>
    <row r="218" spans="1:7">
      <c r="A218" s="53">
        <v>217</v>
      </c>
      <c r="B218" s="55">
        <v>37345</v>
      </c>
      <c r="C218" s="54" t="s">
        <v>263</v>
      </c>
      <c r="D218" s="54" t="s">
        <v>259</v>
      </c>
      <c r="E218" s="54" t="s">
        <v>255</v>
      </c>
      <c r="F218" s="54">
        <v>3</v>
      </c>
      <c r="G218" s="54">
        <v>885</v>
      </c>
    </row>
    <row r="219" spans="1:7">
      <c r="A219" s="53">
        <v>218</v>
      </c>
      <c r="B219" s="55">
        <v>37309</v>
      </c>
      <c r="C219" s="54" t="s">
        <v>263</v>
      </c>
      <c r="D219" s="54" t="s">
        <v>265</v>
      </c>
      <c r="E219" s="54" t="s">
        <v>255</v>
      </c>
      <c r="F219" s="54">
        <v>4</v>
      </c>
      <c r="G219" s="54">
        <v>220</v>
      </c>
    </row>
    <row r="220" spans="1:7">
      <c r="A220" s="53">
        <v>219</v>
      </c>
      <c r="B220" s="55">
        <v>37528</v>
      </c>
      <c r="C220" s="54" t="s">
        <v>258</v>
      </c>
      <c r="D220" s="54" t="s">
        <v>256</v>
      </c>
      <c r="E220" s="54" t="s">
        <v>252</v>
      </c>
      <c r="F220" s="54">
        <v>3</v>
      </c>
      <c r="G220" s="54">
        <v>60</v>
      </c>
    </row>
    <row r="221" spans="1:7">
      <c r="A221" s="53">
        <v>220</v>
      </c>
      <c r="B221" s="55">
        <v>37455</v>
      </c>
      <c r="C221" s="54" t="s">
        <v>263</v>
      </c>
      <c r="D221" s="54" t="s">
        <v>265</v>
      </c>
      <c r="E221" s="54" t="s">
        <v>260</v>
      </c>
      <c r="F221" s="54">
        <v>2</v>
      </c>
      <c r="G221" s="54">
        <v>110</v>
      </c>
    </row>
    <row r="222" spans="1:7">
      <c r="A222" s="53">
        <v>221</v>
      </c>
      <c r="B222" s="55">
        <v>37621</v>
      </c>
      <c r="C222" s="54" t="s">
        <v>258</v>
      </c>
      <c r="D222" s="54" t="s">
        <v>265</v>
      </c>
      <c r="E222" s="54" t="s">
        <v>260</v>
      </c>
      <c r="F222" s="54">
        <v>4</v>
      </c>
      <c r="G222" s="54">
        <v>220</v>
      </c>
    </row>
    <row r="223" spans="1:7">
      <c r="A223" s="53">
        <v>222</v>
      </c>
      <c r="B223" s="55">
        <v>37270</v>
      </c>
      <c r="C223" s="54" t="s">
        <v>268</v>
      </c>
      <c r="D223" s="54" t="s">
        <v>259</v>
      </c>
      <c r="E223" s="54" t="s">
        <v>255</v>
      </c>
      <c r="F223" s="54">
        <v>4</v>
      </c>
      <c r="G223" s="54">
        <v>1180</v>
      </c>
    </row>
    <row r="224" spans="1:7">
      <c r="A224" s="53">
        <v>223</v>
      </c>
      <c r="B224" s="55">
        <v>37304</v>
      </c>
      <c r="C224" s="54" t="s">
        <v>258</v>
      </c>
      <c r="D224" s="54" t="s">
        <v>264</v>
      </c>
      <c r="E224" s="54" t="s">
        <v>260</v>
      </c>
      <c r="F224" s="54">
        <v>4</v>
      </c>
      <c r="G224" s="54">
        <v>1408</v>
      </c>
    </row>
    <row r="225" spans="1:7">
      <c r="A225" s="53">
        <v>224</v>
      </c>
      <c r="B225" s="55">
        <v>37534</v>
      </c>
      <c r="C225" s="54" t="s">
        <v>258</v>
      </c>
      <c r="D225" s="54" t="s">
        <v>266</v>
      </c>
      <c r="E225" s="54" t="s">
        <v>255</v>
      </c>
      <c r="F225" s="54">
        <v>4</v>
      </c>
      <c r="G225" s="54">
        <v>32</v>
      </c>
    </row>
    <row r="226" spans="1:7">
      <c r="A226" s="53">
        <v>225</v>
      </c>
      <c r="B226" s="55">
        <v>37597</v>
      </c>
      <c r="C226" s="54" t="s">
        <v>267</v>
      </c>
      <c r="D226" s="54" t="s">
        <v>269</v>
      </c>
      <c r="E226" s="54" t="s">
        <v>255</v>
      </c>
      <c r="F226" s="54">
        <v>3</v>
      </c>
      <c r="G226" s="54">
        <v>78</v>
      </c>
    </row>
    <row r="227" spans="1:7">
      <c r="A227" s="53">
        <v>226</v>
      </c>
      <c r="B227" s="55">
        <v>37399</v>
      </c>
      <c r="C227" s="54" t="s">
        <v>263</v>
      </c>
      <c r="D227" s="54" t="s">
        <v>265</v>
      </c>
      <c r="E227" s="54" t="s">
        <v>255</v>
      </c>
      <c r="F227" s="54">
        <v>3</v>
      </c>
      <c r="G227" s="54">
        <v>165</v>
      </c>
    </row>
    <row r="228" spans="1:7">
      <c r="A228" s="53">
        <v>227</v>
      </c>
      <c r="B228" s="55">
        <v>37354</v>
      </c>
      <c r="C228" s="54" t="s">
        <v>258</v>
      </c>
      <c r="D228" s="54" t="s">
        <v>262</v>
      </c>
      <c r="E228" s="54" t="s">
        <v>255</v>
      </c>
      <c r="F228" s="54">
        <v>1</v>
      </c>
      <c r="G228" s="54">
        <v>34</v>
      </c>
    </row>
    <row r="229" spans="1:7">
      <c r="A229" s="53">
        <v>228</v>
      </c>
      <c r="B229" s="55">
        <v>37579</v>
      </c>
      <c r="C229" s="54" t="s">
        <v>258</v>
      </c>
      <c r="D229" s="54" t="s">
        <v>253</v>
      </c>
      <c r="E229" s="54" t="s">
        <v>255</v>
      </c>
      <c r="F229" s="54">
        <v>2</v>
      </c>
      <c r="G229" s="54">
        <v>190</v>
      </c>
    </row>
    <row r="230" spans="1:7">
      <c r="A230" s="53">
        <v>229</v>
      </c>
      <c r="B230" s="55">
        <v>37398</v>
      </c>
      <c r="C230" s="54" t="s">
        <v>258</v>
      </c>
      <c r="D230" s="54" t="s">
        <v>257</v>
      </c>
      <c r="E230" s="54" t="s">
        <v>255</v>
      </c>
      <c r="F230" s="54">
        <v>2</v>
      </c>
      <c r="G230" s="54">
        <v>30</v>
      </c>
    </row>
    <row r="231" spans="1:7">
      <c r="A231" s="53">
        <v>230</v>
      </c>
      <c r="B231" s="55">
        <v>37369</v>
      </c>
      <c r="C231" s="54" t="s">
        <v>254</v>
      </c>
      <c r="D231" s="54" t="s">
        <v>259</v>
      </c>
      <c r="E231" s="54" t="s">
        <v>255</v>
      </c>
      <c r="F231" s="54">
        <v>2</v>
      </c>
      <c r="G231" s="54">
        <v>590</v>
      </c>
    </row>
    <row r="232" spans="1:7">
      <c r="A232" s="53">
        <v>231</v>
      </c>
      <c r="B232" s="55">
        <v>37430</v>
      </c>
      <c r="C232" s="54" t="s">
        <v>263</v>
      </c>
      <c r="D232" s="54" t="s">
        <v>266</v>
      </c>
      <c r="E232" s="54" t="s">
        <v>255</v>
      </c>
      <c r="F232" s="54">
        <v>2</v>
      </c>
      <c r="G232" s="54">
        <v>16</v>
      </c>
    </row>
    <row r="233" spans="1:7">
      <c r="A233" s="53">
        <v>232</v>
      </c>
      <c r="B233" s="55">
        <v>37610</v>
      </c>
      <c r="C233" s="54" t="s">
        <v>258</v>
      </c>
      <c r="D233" s="54" t="s">
        <v>265</v>
      </c>
      <c r="E233" s="54" t="s">
        <v>255</v>
      </c>
      <c r="F233" s="54">
        <v>2</v>
      </c>
      <c r="G233" s="54">
        <v>110</v>
      </c>
    </row>
    <row r="234" spans="1:7">
      <c r="A234" s="53">
        <v>233</v>
      </c>
      <c r="B234" s="55">
        <v>37447</v>
      </c>
      <c r="C234" s="54" t="s">
        <v>263</v>
      </c>
      <c r="D234" s="54" t="s">
        <v>266</v>
      </c>
      <c r="E234" s="54" t="s">
        <v>255</v>
      </c>
      <c r="F234" s="54">
        <v>3</v>
      </c>
      <c r="G234" s="54">
        <v>24</v>
      </c>
    </row>
    <row r="235" spans="1:7">
      <c r="A235" s="53">
        <v>234</v>
      </c>
      <c r="B235" s="55">
        <v>37302</v>
      </c>
      <c r="C235" s="54" t="s">
        <v>258</v>
      </c>
      <c r="D235" s="54" t="s">
        <v>259</v>
      </c>
      <c r="E235" s="54" t="s">
        <v>260</v>
      </c>
      <c r="F235" s="54">
        <v>2</v>
      </c>
      <c r="G235" s="54">
        <v>590</v>
      </c>
    </row>
    <row r="236" spans="1:7">
      <c r="A236" s="53">
        <v>235</v>
      </c>
      <c r="B236" s="55">
        <v>37330</v>
      </c>
      <c r="C236" s="54" t="s">
        <v>263</v>
      </c>
      <c r="D236" s="54" t="s">
        <v>261</v>
      </c>
      <c r="E236" s="54" t="s">
        <v>260</v>
      </c>
      <c r="F236" s="54">
        <v>3</v>
      </c>
      <c r="G236" s="54">
        <v>1794</v>
      </c>
    </row>
    <row r="237" spans="1:7">
      <c r="A237" s="53">
        <v>236</v>
      </c>
      <c r="B237" s="55">
        <v>37613</v>
      </c>
      <c r="C237" s="54" t="s">
        <v>258</v>
      </c>
      <c r="D237" s="54" t="s">
        <v>253</v>
      </c>
      <c r="E237" s="54" t="s">
        <v>255</v>
      </c>
      <c r="F237" s="54">
        <v>2</v>
      </c>
      <c r="G237" s="54">
        <v>190</v>
      </c>
    </row>
    <row r="238" spans="1:7">
      <c r="A238" s="53">
        <v>237</v>
      </c>
      <c r="B238" s="55">
        <v>37263</v>
      </c>
      <c r="C238" s="54" t="s">
        <v>258</v>
      </c>
      <c r="D238" s="54" t="s">
        <v>257</v>
      </c>
      <c r="E238" s="54" t="s">
        <v>255</v>
      </c>
      <c r="F238" s="54">
        <v>2</v>
      </c>
      <c r="G238" s="54">
        <v>30</v>
      </c>
    </row>
    <row r="239" spans="1:7">
      <c r="A239" s="53">
        <v>238</v>
      </c>
      <c r="B239" s="55">
        <v>37269</v>
      </c>
      <c r="C239" s="54" t="s">
        <v>254</v>
      </c>
      <c r="D239" s="54" t="s">
        <v>262</v>
      </c>
      <c r="E239" s="54" t="s">
        <v>252</v>
      </c>
      <c r="F239" s="54">
        <v>4</v>
      </c>
      <c r="G239" s="54">
        <v>136</v>
      </c>
    </row>
    <row r="240" spans="1:7">
      <c r="A240" s="53">
        <v>239</v>
      </c>
      <c r="B240" s="55">
        <v>37392</v>
      </c>
      <c r="C240" s="54" t="s">
        <v>268</v>
      </c>
      <c r="D240" s="54" t="s">
        <v>265</v>
      </c>
      <c r="E240" s="54" t="s">
        <v>255</v>
      </c>
      <c r="F240" s="54">
        <v>5</v>
      </c>
      <c r="G240" s="54">
        <v>275</v>
      </c>
    </row>
    <row r="241" spans="1:7">
      <c r="A241" s="53">
        <v>240</v>
      </c>
      <c r="B241" s="55">
        <v>37384</v>
      </c>
      <c r="C241" s="54" t="s">
        <v>267</v>
      </c>
      <c r="D241" s="54" t="s">
        <v>256</v>
      </c>
      <c r="E241" s="54" t="s">
        <v>255</v>
      </c>
      <c r="F241" s="54">
        <v>4</v>
      </c>
      <c r="G241" s="54">
        <v>80</v>
      </c>
    </row>
    <row r="242" spans="1:7">
      <c r="A242" s="53">
        <v>241</v>
      </c>
      <c r="B242" s="55">
        <v>37402</v>
      </c>
      <c r="C242" s="54" t="s">
        <v>263</v>
      </c>
      <c r="D242" s="54" t="s">
        <v>265</v>
      </c>
      <c r="E242" s="54" t="s">
        <v>260</v>
      </c>
      <c r="F242" s="54">
        <v>1</v>
      </c>
      <c r="G242" s="54">
        <v>55</v>
      </c>
    </row>
    <row r="243" spans="1:7">
      <c r="A243" s="53">
        <v>242</v>
      </c>
      <c r="B243" s="55">
        <v>37521</v>
      </c>
      <c r="C243" s="54" t="s">
        <v>254</v>
      </c>
      <c r="D243" s="54" t="s">
        <v>259</v>
      </c>
      <c r="E243" s="54" t="s">
        <v>255</v>
      </c>
      <c r="F243" s="54">
        <v>3</v>
      </c>
      <c r="G243" s="54">
        <v>885</v>
      </c>
    </row>
    <row r="244" spans="1:7">
      <c r="A244" s="53">
        <v>243</v>
      </c>
      <c r="B244" s="55">
        <v>37404</v>
      </c>
      <c r="C244" s="54" t="s">
        <v>268</v>
      </c>
      <c r="D244" s="54" t="s">
        <v>261</v>
      </c>
      <c r="E244" s="54" t="s">
        <v>255</v>
      </c>
      <c r="F244" s="54">
        <v>3</v>
      </c>
      <c r="G244" s="54">
        <v>1794</v>
      </c>
    </row>
    <row r="245" spans="1:7">
      <c r="A245" s="53">
        <v>244</v>
      </c>
      <c r="B245" s="55">
        <v>37591</v>
      </c>
      <c r="C245" s="54" t="s">
        <v>258</v>
      </c>
      <c r="D245" s="54" t="s">
        <v>256</v>
      </c>
      <c r="E245" s="54" t="s">
        <v>255</v>
      </c>
      <c r="F245" s="54">
        <v>2</v>
      </c>
      <c r="G245" s="54">
        <v>40</v>
      </c>
    </row>
    <row r="246" spans="1:7">
      <c r="A246" s="53">
        <v>245</v>
      </c>
      <c r="B246" s="55">
        <v>37290</v>
      </c>
      <c r="C246" s="54" t="s">
        <v>258</v>
      </c>
      <c r="D246" s="54" t="s">
        <v>259</v>
      </c>
      <c r="E246" s="54" t="s">
        <v>255</v>
      </c>
      <c r="F246" s="54">
        <v>2</v>
      </c>
      <c r="G246" s="54">
        <v>590</v>
      </c>
    </row>
    <row r="247" spans="1:7">
      <c r="A247" s="53">
        <v>246</v>
      </c>
      <c r="B247" s="55">
        <v>37348</v>
      </c>
      <c r="C247" s="54" t="s">
        <v>268</v>
      </c>
      <c r="D247" s="54" t="s">
        <v>253</v>
      </c>
      <c r="E247" s="54" t="s">
        <v>255</v>
      </c>
      <c r="F247" s="54">
        <v>3</v>
      </c>
      <c r="G247" s="54">
        <v>285</v>
      </c>
    </row>
    <row r="248" spans="1:7">
      <c r="A248" s="53">
        <v>247</v>
      </c>
      <c r="B248" s="55">
        <v>37282</v>
      </c>
      <c r="C248" s="54" t="s">
        <v>263</v>
      </c>
      <c r="D248" s="54" t="s">
        <v>266</v>
      </c>
      <c r="E248" s="54" t="s">
        <v>260</v>
      </c>
      <c r="F248" s="54">
        <v>3</v>
      </c>
      <c r="G248" s="54">
        <v>24</v>
      </c>
    </row>
    <row r="249" spans="1:7">
      <c r="A249" s="53">
        <v>248</v>
      </c>
      <c r="B249" s="55">
        <v>37352</v>
      </c>
      <c r="C249" s="54" t="s">
        <v>263</v>
      </c>
      <c r="D249" s="54" t="s">
        <v>259</v>
      </c>
      <c r="E249" s="54" t="s">
        <v>252</v>
      </c>
      <c r="F249" s="54">
        <v>2</v>
      </c>
      <c r="G249" s="54">
        <v>590</v>
      </c>
    </row>
    <row r="250" spans="1:7">
      <c r="A250" s="53">
        <v>249</v>
      </c>
      <c r="B250" s="55">
        <v>37484</v>
      </c>
      <c r="C250" s="54" t="s">
        <v>254</v>
      </c>
      <c r="D250" s="54" t="s">
        <v>269</v>
      </c>
      <c r="E250" s="54" t="s">
        <v>255</v>
      </c>
      <c r="F250" s="54">
        <v>4</v>
      </c>
      <c r="G250" s="54">
        <v>104</v>
      </c>
    </row>
    <row r="251" spans="1:7">
      <c r="A251" s="53">
        <v>250</v>
      </c>
      <c r="B251" s="55">
        <v>37374</v>
      </c>
      <c r="C251" s="54" t="s">
        <v>254</v>
      </c>
      <c r="D251" s="54" t="s">
        <v>264</v>
      </c>
      <c r="E251" s="54" t="s">
        <v>255</v>
      </c>
      <c r="F251" s="54">
        <v>5</v>
      </c>
      <c r="G251" s="54">
        <v>1760</v>
      </c>
    </row>
    <row r="252" spans="1:7">
      <c r="A252" s="53">
        <v>251</v>
      </c>
      <c r="B252" s="55">
        <v>37313</v>
      </c>
      <c r="C252" s="54" t="s">
        <v>258</v>
      </c>
      <c r="D252" s="54" t="s">
        <v>253</v>
      </c>
      <c r="E252" s="54" t="s">
        <v>260</v>
      </c>
      <c r="F252" s="54">
        <v>2</v>
      </c>
      <c r="G252" s="54">
        <v>190</v>
      </c>
    </row>
    <row r="253" spans="1:7">
      <c r="A253" s="53">
        <v>252</v>
      </c>
      <c r="B253" s="55">
        <v>37423</v>
      </c>
      <c r="C253" s="54" t="s">
        <v>258</v>
      </c>
      <c r="D253" s="54" t="s">
        <v>253</v>
      </c>
      <c r="E253" s="54" t="s">
        <v>260</v>
      </c>
      <c r="F253" s="54">
        <v>5</v>
      </c>
      <c r="G253" s="54">
        <v>475</v>
      </c>
    </row>
    <row r="254" spans="1:7">
      <c r="A254" s="53">
        <v>253</v>
      </c>
      <c r="B254" s="55">
        <v>37304</v>
      </c>
      <c r="C254" s="54" t="s">
        <v>258</v>
      </c>
      <c r="D254" s="54" t="s">
        <v>264</v>
      </c>
      <c r="E254" s="54" t="s">
        <v>255</v>
      </c>
      <c r="F254" s="54">
        <v>5</v>
      </c>
      <c r="G254" s="54">
        <v>1760</v>
      </c>
    </row>
    <row r="255" spans="1:7">
      <c r="A255" s="53">
        <v>254</v>
      </c>
      <c r="B255" s="55">
        <v>37416</v>
      </c>
      <c r="C255" s="54" t="s">
        <v>254</v>
      </c>
      <c r="D255" s="54" t="s">
        <v>269</v>
      </c>
      <c r="E255" s="54" t="s">
        <v>252</v>
      </c>
      <c r="F255" s="54">
        <v>2</v>
      </c>
      <c r="G255" s="54">
        <v>52</v>
      </c>
    </row>
    <row r="256" spans="1:7">
      <c r="A256" s="53">
        <v>255</v>
      </c>
      <c r="B256" s="55">
        <v>37405</v>
      </c>
      <c r="C256" s="54" t="s">
        <v>258</v>
      </c>
      <c r="D256" s="54" t="s">
        <v>257</v>
      </c>
      <c r="E256" s="54" t="s">
        <v>255</v>
      </c>
      <c r="F256" s="54">
        <v>4</v>
      </c>
      <c r="G256" s="54">
        <v>60</v>
      </c>
    </row>
    <row r="257" spans="1:7">
      <c r="A257" s="53">
        <v>256</v>
      </c>
      <c r="B257" s="55">
        <v>37345</v>
      </c>
      <c r="C257" s="54" t="s">
        <v>263</v>
      </c>
      <c r="D257" s="54" t="s">
        <v>256</v>
      </c>
      <c r="E257" s="54" t="s">
        <v>260</v>
      </c>
      <c r="F257" s="54">
        <v>5</v>
      </c>
      <c r="G257" s="54">
        <v>100</v>
      </c>
    </row>
    <row r="258" spans="1:7">
      <c r="A258" s="53">
        <v>257</v>
      </c>
      <c r="B258" s="55">
        <v>37489</v>
      </c>
      <c r="C258" s="54" t="s">
        <v>258</v>
      </c>
      <c r="D258" s="54" t="s">
        <v>256</v>
      </c>
      <c r="E258" s="54" t="s">
        <v>255</v>
      </c>
      <c r="F258" s="54">
        <v>3</v>
      </c>
      <c r="G258" s="54">
        <v>60</v>
      </c>
    </row>
    <row r="259" spans="1:7">
      <c r="A259" s="53">
        <v>258</v>
      </c>
      <c r="B259" s="55">
        <v>37279</v>
      </c>
      <c r="C259" s="54" t="s">
        <v>258</v>
      </c>
      <c r="D259" s="54" t="s">
        <v>264</v>
      </c>
      <c r="E259" s="54" t="s">
        <v>255</v>
      </c>
      <c r="F259" s="54">
        <v>3</v>
      </c>
      <c r="G259" s="54">
        <v>1056</v>
      </c>
    </row>
    <row r="260" spans="1:7">
      <c r="A260" s="53">
        <v>259</v>
      </c>
      <c r="B260" s="55">
        <v>37357</v>
      </c>
      <c r="C260" s="54" t="s">
        <v>263</v>
      </c>
      <c r="D260" s="54" t="s">
        <v>264</v>
      </c>
      <c r="E260" s="54" t="s">
        <v>255</v>
      </c>
      <c r="F260" s="54">
        <v>3</v>
      </c>
      <c r="G260" s="54">
        <v>1056</v>
      </c>
    </row>
    <row r="261" spans="1:7">
      <c r="A261" s="53">
        <v>260</v>
      </c>
      <c r="B261" s="55">
        <v>37297</v>
      </c>
      <c r="C261" s="54" t="s">
        <v>263</v>
      </c>
      <c r="D261" s="54" t="s">
        <v>259</v>
      </c>
      <c r="E261" s="54" t="s">
        <v>255</v>
      </c>
      <c r="F261" s="54">
        <v>4</v>
      </c>
      <c r="G261" s="54">
        <v>1180</v>
      </c>
    </row>
    <row r="262" spans="1:7">
      <c r="A262" s="53">
        <v>261</v>
      </c>
      <c r="B262" s="55">
        <v>37618</v>
      </c>
      <c r="C262" s="54" t="s">
        <v>263</v>
      </c>
      <c r="D262" s="54" t="s">
        <v>266</v>
      </c>
      <c r="E262" s="54" t="s">
        <v>255</v>
      </c>
      <c r="F262" s="54">
        <v>3</v>
      </c>
      <c r="G262" s="54">
        <v>24</v>
      </c>
    </row>
    <row r="263" spans="1:7">
      <c r="A263" s="53">
        <v>262</v>
      </c>
      <c r="B263" s="55">
        <v>37415</v>
      </c>
      <c r="C263" s="54" t="s">
        <v>258</v>
      </c>
      <c r="D263" s="54" t="s">
        <v>265</v>
      </c>
      <c r="E263" s="54" t="s">
        <v>255</v>
      </c>
      <c r="F263" s="54">
        <v>3</v>
      </c>
      <c r="G263" s="54">
        <v>165</v>
      </c>
    </row>
    <row r="264" spans="1:7">
      <c r="A264" s="53">
        <v>263</v>
      </c>
      <c r="B264" s="55">
        <v>37364</v>
      </c>
      <c r="C264" s="54" t="s">
        <v>258</v>
      </c>
      <c r="D264" s="54" t="s">
        <v>253</v>
      </c>
      <c r="E264" s="54" t="s">
        <v>255</v>
      </c>
      <c r="F264" s="54">
        <v>2</v>
      </c>
      <c r="G264" s="54">
        <v>190</v>
      </c>
    </row>
    <row r="265" spans="1:7">
      <c r="A265" s="53">
        <v>264</v>
      </c>
      <c r="B265" s="55">
        <v>37443</v>
      </c>
      <c r="C265" s="54" t="s">
        <v>263</v>
      </c>
      <c r="D265" s="54" t="s">
        <v>256</v>
      </c>
      <c r="E265" s="54" t="s">
        <v>255</v>
      </c>
      <c r="F265" s="54">
        <v>2</v>
      </c>
      <c r="G265" s="54">
        <v>40</v>
      </c>
    </row>
    <row r="266" spans="1:7">
      <c r="A266" s="53">
        <v>265</v>
      </c>
      <c r="B266" s="55">
        <v>37446</v>
      </c>
      <c r="C266" s="54" t="s">
        <v>267</v>
      </c>
      <c r="D266" s="54" t="s">
        <v>262</v>
      </c>
      <c r="E266" s="54" t="s">
        <v>255</v>
      </c>
      <c r="F266" s="54">
        <v>3</v>
      </c>
      <c r="G266" s="54">
        <v>102</v>
      </c>
    </row>
    <row r="267" spans="1:7">
      <c r="A267" s="53">
        <v>266</v>
      </c>
      <c r="B267" s="55">
        <v>37431</v>
      </c>
      <c r="C267" s="54" t="s">
        <v>268</v>
      </c>
      <c r="D267" s="54" t="s">
        <v>265</v>
      </c>
      <c r="E267" s="54" t="s">
        <v>255</v>
      </c>
      <c r="F267" s="54">
        <v>2</v>
      </c>
      <c r="G267" s="54">
        <v>110</v>
      </c>
    </row>
    <row r="268" spans="1:7">
      <c r="A268" s="53">
        <v>267</v>
      </c>
      <c r="B268" s="55">
        <v>37619</v>
      </c>
      <c r="C268" s="54" t="s">
        <v>254</v>
      </c>
      <c r="D268" s="54" t="s">
        <v>264</v>
      </c>
      <c r="E268" s="54" t="s">
        <v>255</v>
      </c>
      <c r="F268" s="54">
        <v>2</v>
      </c>
      <c r="G268" s="54">
        <v>704</v>
      </c>
    </row>
    <row r="269" spans="1:7">
      <c r="A269" s="53">
        <v>268</v>
      </c>
      <c r="B269" s="55">
        <v>37345</v>
      </c>
      <c r="C269" s="54" t="s">
        <v>258</v>
      </c>
      <c r="D269" s="54" t="s">
        <v>261</v>
      </c>
      <c r="E269" s="54" t="s">
        <v>255</v>
      </c>
      <c r="F269" s="54">
        <v>3</v>
      </c>
      <c r="G269" s="54">
        <v>1794</v>
      </c>
    </row>
    <row r="270" spans="1:7">
      <c r="A270" s="53">
        <v>269</v>
      </c>
      <c r="B270" s="55">
        <v>37539</v>
      </c>
      <c r="C270" s="54" t="s">
        <v>263</v>
      </c>
      <c r="D270" s="54" t="s">
        <v>259</v>
      </c>
      <c r="E270" s="54" t="s">
        <v>255</v>
      </c>
      <c r="F270" s="54">
        <v>3</v>
      </c>
      <c r="G270" s="54">
        <v>885</v>
      </c>
    </row>
    <row r="271" spans="1:7">
      <c r="A271" s="53">
        <v>270</v>
      </c>
      <c r="B271" s="55">
        <v>37432</v>
      </c>
      <c r="C271" s="54" t="s">
        <v>263</v>
      </c>
      <c r="D271" s="54" t="s">
        <v>257</v>
      </c>
      <c r="E271" s="54" t="s">
        <v>255</v>
      </c>
      <c r="F271" s="54">
        <v>2</v>
      </c>
      <c r="G271" s="54">
        <v>30</v>
      </c>
    </row>
    <row r="272" spans="1:7">
      <c r="A272" s="53">
        <v>271</v>
      </c>
      <c r="B272" s="55">
        <v>37526</v>
      </c>
      <c r="C272" s="54" t="s">
        <v>267</v>
      </c>
      <c r="D272" s="54" t="s">
        <v>261</v>
      </c>
      <c r="E272" s="54" t="s">
        <v>255</v>
      </c>
      <c r="F272" s="54">
        <v>4</v>
      </c>
      <c r="G272" s="54">
        <v>2392</v>
      </c>
    </row>
    <row r="273" spans="1:7">
      <c r="A273" s="53">
        <v>272</v>
      </c>
      <c r="B273" s="55">
        <v>37303</v>
      </c>
      <c r="C273" s="54" t="s">
        <v>258</v>
      </c>
      <c r="D273" s="54" t="s">
        <v>265</v>
      </c>
      <c r="E273" s="54" t="s">
        <v>260</v>
      </c>
      <c r="F273" s="54">
        <v>2</v>
      </c>
      <c r="G273" s="54">
        <v>110</v>
      </c>
    </row>
    <row r="274" spans="1:7">
      <c r="A274" s="53">
        <v>273</v>
      </c>
      <c r="B274" s="55">
        <v>37341</v>
      </c>
      <c r="C274" s="54" t="s">
        <v>263</v>
      </c>
      <c r="D274" s="54" t="s">
        <v>257</v>
      </c>
      <c r="E274" s="54" t="s">
        <v>255</v>
      </c>
      <c r="F274" s="54">
        <v>4</v>
      </c>
      <c r="G274" s="54">
        <v>60</v>
      </c>
    </row>
    <row r="275" spans="1:7">
      <c r="A275" s="53">
        <v>274</v>
      </c>
      <c r="B275" s="55">
        <v>37296</v>
      </c>
      <c r="C275" s="54" t="s">
        <v>258</v>
      </c>
      <c r="D275" s="54" t="s">
        <v>265</v>
      </c>
      <c r="E275" s="54" t="s">
        <v>255</v>
      </c>
      <c r="F275" s="54">
        <v>5</v>
      </c>
      <c r="G275" s="54">
        <v>275</v>
      </c>
    </row>
    <row r="276" spans="1:7">
      <c r="A276" s="53">
        <v>275</v>
      </c>
      <c r="B276" s="55">
        <v>37460</v>
      </c>
      <c r="C276" s="54" t="s">
        <v>258</v>
      </c>
      <c r="D276" s="54" t="s">
        <v>256</v>
      </c>
      <c r="E276" s="54" t="s">
        <v>255</v>
      </c>
      <c r="F276" s="54">
        <v>3</v>
      </c>
      <c r="G276" s="54">
        <v>60</v>
      </c>
    </row>
    <row r="277" spans="1:7">
      <c r="A277" s="53">
        <v>276</v>
      </c>
      <c r="B277" s="55">
        <v>37483</v>
      </c>
      <c r="C277" s="54" t="s">
        <v>254</v>
      </c>
      <c r="D277" s="54" t="s">
        <v>264</v>
      </c>
      <c r="E277" s="54" t="s">
        <v>255</v>
      </c>
      <c r="F277" s="54">
        <v>3</v>
      </c>
      <c r="G277" s="54">
        <v>1056</v>
      </c>
    </row>
    <row r="278" spans="1:7">
      <c r="A278" s="53">
        <v>277</v>
      </c>
      <c r="B278" s="55">
        <v>37265</v>
      </c>
      <c r="C278" s="54" t="s">
        <v>258</v>
      </c>
      <c r="D278" s="54" t="s">
        <v>265</v>
      </c>
      <c r="E278" s="54" t="s">
        <v>260</v>
      </c>
      <c r="F278" s="54">
        <v>5</v>
      </c>
      <c r="G278" s="54">
        <v>275</v>
      </c>
    </row>
    <row r="279" spans="1:7">
      <c r="A279" s="53">
        <v>278</v>
      </c>
      <c r="B279" s="55">
        <v>37280</v>
      </c>
      <c r="C279" s="54" t="s">
        <v>263</v>
      </c>
      <c r="D279" s="54" t="s">
        <v>262</v>
      </c>
      <c r="E279" s="54" t="s">
        <v>252</v>
      </c>
      <c r="F279" s="54">
        <v>1</v>
      </c>
      <c r="G279" s="54">
        <v>34</v>
      </c>
    </row>
    <row r="280" spans="1:7">
      <c r="A280" s="53">
        <v>279</v>
      </c>
      <c r="B280" s="55">
        <v>37298</v>
      </c>
      <c r="C280" s="54" t="s">
        <v>268</v>
      </c>
      <c r="D280" s="54" t="s">
        <v>269</v>
      </c>
      <c r="E280" s="54" t="s">
        <v>255</v>
      </c>
      <c r="F280" s="54">
        <v>1</v>
      </c>
      <c r="G280" s="54">
        <v>26</v>
      </c>
    </row>
    <row r="281" spans="1:7">
      <c r="A281" s="53">
        <v>280</v>
      </c>
      <c r="B281" s="55">
        <v>37578</v>
      </c>
      <c r="C281" s="54" t="s">
        <v>258</v>
      </c>
      <c r="D281" s="54" t="s">
        <v>261</v>
      </c>
      <c r="E281" s="54" t="s">
        <v>255</v>
      </c>
      <c r="F281" s="54">
        <v>5</v>
      </c>
      <c r="G281" s="54">
        <v>2990</v>
      </c>
    </row>
    <row r="282" spans="1:7">
      <c r="A282" s="53">
        <v>281</v>
      </c>
      <c r="B282" s="55">
        <v>37300</v>
      </c>
      <c r="C282" s="54" t="s">
        <v>258</v>
      </c>
      <c r="D282" s="54" t="s">
        <v>259</v>
      </c>
      <c r="E282" s="54" t="s">
        <v>255</v>
      </c>
      <c r="F282" s="54">
        <v>4</v>
      </c>
      <c r="G282" s="54">
        <v>1180</v>
      </c>
    </row>
    <row r="283" spans="1:7">
      <c r="A283" s="53">
        <v>282</v>
      </c>
      <c r="B283" s="55">
        <v>37281</v>
      </c>
      <c r="C283" s="54" t="s">
        <v>263</v>
      </c>
      <c r="D283" s="54" t="s">
        <v>253</v>
      </c>
      <c r="E283" s="54" t="s">
        <v>260</v>
      </c>
      <c r="F283" s="54">
        <v>4</v>
      </c>
      <c r="G283" s="54">
        <v>380</v>
      </c>
    </row>
    <row r="284" spans="1:7">
      <c r="A284" s="53">
        <v>283</v>
      </c>
      <c r="B284" s="55">
        <v>37530</v>
      </c>
      <c r="C284" s="54" t="s">
        <v>254</v>
      </c>
      <c r="D284" s="54" t="s">
        <v>259</v>
      </c>
      <c r="E284" s="54" t="s">
        <v>255</v>
      </c>
      <c r="F284" s="54">
        <v>1</v>
      </c>
      <c r="G284" s="54">
        <v>295</v>
      </c>
    </row>
    <row r="285" spans="1:7">
      <c r="A285" s="53">
        <v>284</v>
      </c>
      <c r="B285" s="55">
        <v>37593</v>
      </c>
      <c r="C285" s="54" t="s">
        <v>258</v>
      </c>
      <c r="D285" s="54" t="s">
        <v>266</v>
      </c>
      <c r="E285" s="54" t="s">
        <v>255</v>
      </c>
      <c r="F285" s="54">
        <v>2</v>
      </c>
      <c r="G285" s="54">
        <v>16</v>
      </c>
    </row>
    <row r="286" spans="1:7">
      <c r="A286" s="53">
        <v>285</v>
      </c>
      <c r="B286" s="55">
        <v>37397</v>
      </c>
      <c r="C286" s="54" t="s">
        <v>258</v>
      </c>
      <c r="D286" s="54" t="s">
        <v>261</v>
      </c>
      <c r="E286" s="54" t="s">
        <v>260</v>
      </c>
      <c r="F286" s="54">
        <v>5</v>
      </c>
      <c r="G286" s="54">
        <v>2990</v>
      </c>
    </row>
    <row r="287" spans="1:7">
      <c r="A287" s="53">
        <v>286</v>
      </c>
      <c r="B287" s="55">
        <v>37458</v>
      </c>
      <c r="C287" s="54" t="s">
        <v>263</v>
      </c>
      <c r="D287" s="54" t="s">
        <v>261</v>
      </c>
      <c r="E287" s="54" t="s">
        <v>255</v>
      </c>
      <c r="F287" s="54">
        <v>3</v>
      </c>
      <c r="G287" s="54">
        <v>1794</v>
      </c>
    </row>
    <row r="288" spans="1:7">
      <c r="A288" s="53">
        <v>287</v>
      </c>
      <c r="B288" s="55">
        <v>37368</v>
      </c>
      <c r="C288" s="54" t="s">
        <v>263</v>
      </c>
      <c r="D288" s="54" t="s">
        <v>261</v>
      </c>
      <c r="E288" s="54" t="s">
        <v>255</v>
      </c>
      <c r="F288" s="54">
        <v>2</v>
      </c>
      <c r="G288" s="54">
        <v>1196</v>
      </c>
    </row>
    <row r="289" spans="1:7">
      <c r="A289" s="53">
        <v>288</v>
      </c>
      <c r="B289" s="55">
        <v>37485</v>
      </c>
      <c r="C289" s="54" t="s">
        <v>268</v>
      </c>
      <c r="D289" s="54" t="s">
        <v>262</v>
      </c>
      <c r="E289" s="54" t="s">
        <v>260</v>
      </c>
      <c r="F289" s="54">
        <v>2</v>
      </c>
      <c r="G289" s="54">
        <v>68</v>
      </c>
    </row>
    <row r="290" spans="1:7">
      <c r="A290" s="53">
        <v>289</v>
      </c>
      <c r="B290" s="55">
        <v>37308</v>
      </c>
      <c r="C290" s="54" t="s">
        <v>263</v>
      </c>
      <c r="D290" s="54" t="s">
        <v>266</v>
      </c>
      <c r="E290" s="54" t="s">
        <v>255</v>
      </c>
      <c r="F290" s="54">
        <v>2</v>
      </c>
      <c r="G290" s="54">
        <v>16</v>
      </c>
    </row>
    <row r="291" spans="1:7">
      <c r="A291" s="53">
        <v>290</v>
      </c>
      <c r="B291" s="55">
        <v>37435</v>
      </c>
      <c r="C291" s="54" t="s">
        <v>254</v>
      </c>
      <c r="D291" s="54" t="s">
        <v>256</v>
      </c>
      <c r="E291" s="54" t="s">
        <v>252</v>
      </c>
      <c r="F291" s="54">
        <v>2</v>
      </c>
      <c r="G291" s="54">
        <v>40</v>
      </c>
    </row>
    <row r="292" spans="1:7">
      <c r="A292" s="53">
        <v>291</v>
      </c>
      <c r="B292" s="55">
        <v>37573</v>
      </c>
      <c r="C292" s="54" t="s">
        <v>258</v>
      </c>
      <c r="D292" s="54" t="s">
        <v>266</v>
      </c>
      <c r="E292" s="54" t="s">
        <v>255</v>
      </c>
      <c r="F292" s="54">
        <v>1</v>
      </c>
      <c r="G292" s="54">
        <v>8</v>
      </c>
    </row>
    <row r="293" spans="1:7">
      <c r="A293" s="53">
        <v>292</v>
      </c>
      <c r="B293" s="55">
        <v>37524</v>
      </c>
      <c r="C293" s="54" t="s">
        <v>254</v>
      </c>
      <c r="D293" s="54" t="s">
        <v>257</v>
      </c>
      <c r="E293" s="54" t="s">
        <v>260</v>
      </c>
      <c r="F293" s="54">
        <v>2</v>
      </c>
      <c r="G293" s="54">
        <v>30</v>
      </c>
    </row>
    <row r="294" spans="1:7">
      <c r="A294" s="53">
        <v>293</v>
      </c>
      <c r="B294" s="55">
        <v>37526</v>
      </c>
      <c r="C294" s="54" t="s">
        <v>254</v>
      </c>
      <c r="D294" s="54" t="s">
        <v>262</v>
      </c>
      <c r="E294" s="54" t="s">
        <v>255</v>
      </c>
      <c r="F294" s="54">
        <v>3</v>
      </c>
      <c r="G294" s="54">
        <v>102</v>
      </c>
    </row>
    <row r="295" spans="1:7">
      <c r="A295" s="53">
        <v>294</v>
      </c>
      <c r="B295" s="55">
        <v>37571</v>
      </c>
      <c r="C295" s="54" t="s">
        <v>263</v>
      </c>
      <c r="D295" s="54" t="s">
        <v>266</v>
      </c>
      <c r="E295" s="54" t="s">
        <v>260</v>
      </c>
      <c r="F295" s="54">
        <v>1</v>
      </c>
      <c r="G295" s="54">
        <v>8</v>
      </c>
    </row>
    <row r="296" spans="1:7">
      <c r="A296" s="53">
        <v>295</v>
      </c>
      <c r="B296" s="55">
        <v>37417</v>
      </c>
      <c r="C296" s="54" t="s">
        <v>263</v>
      </c>
      <c r="D296" s="54" t="s">
        <v>264</v>
      </c>
      <c r="E296" s="54" t="s">
        <v>260</v>
      </c>
      <c r="F296" s="54">
        <v>2</v>
      </c>
      <c r="G296" s="54">
        <v>704</v>
      </c>
    </row>
    <row r="297" spans="1:7">
      <c r="A297" s="53">
        <v>296</v>
      </c>
      <c r="B297" s="55">
        <v>37472</v>
      </c>
      <c r="C297" s="54" t="s">
        <v>258</v>
      </c>
      <c r="D297" s="54" t="s">
        <v>259</v>
      </c>
      <c r="E297" s="54" t="s">
        <v>252</v>
      </c>
      <c r="F297" s="54">
        <v>4</v>
      </c>
      <c r="G297" s="54">
        <v>1180</v>
      </c>
    </row>
    <row r="298" spans="1:7">
      <c r="A298" s="53">
        <v>297</v>
      </c>
      <c r="B298" s="55">
        <v>37360</v>
      </c>
      <c r="C298" s="54" t="s">
        <v>267</v>
      </c>
      <c r="D298" s="54" t="s">
        <v>253</v>
      </c>
      <c r="E298" s="54" t="s">
        <v>260</v>
      </c>
      <c r="F298" s="54">
        <v>1</v>
      </c>
      <c r="G298" s="54">
        <v>95</v>
      </c>
    </row>
    <row r="299" spans="1:7">
      <c r="A299" s="53">
        <v>298</v>
      </c>
      <c r="B299" s="55">
        <v>37618</v>
      </c>
      <c r="C299" s="54" t="s">
        <v>268</v>
      </c>
      <c r="D299" s="54" t="s">
        <v>259</v>
      </c>
      <c r="E299" s="54" t="s">
        <v>260</v>
      </c>
      <c r="F299" s="54">
        <v>4</v>
      </c>
      <c r="G299" s="54">
        <v>1180</v>
      </c>
    </row>
    <row r="300" spans="1:7">
      <c r="A300" s="53">
        <v>299</v>
      </c>
      <c r="B300" s="55">
        <v>37518</v>
      </c>
      <c r="C300" s="54" t="s">
        <v>258</v>
      </c>
      <c r="D300" s="54" t="s">
        <v>261</v>
      </c>
      <c r="E300" s="54" t="s">
        <v>255</v>
      </c>
      <c r="F300" s="54">
        <v>4</v>
      </c>
      <c r="G300" s="54">
        <v>2392</v>
      </c>
    </row>
    <row r="301" spans="1:7">
      <c r="A301" s="53">
        <v>300</v>
      </c>
      <c r="B301" s="55">
        <v>37543</v>
      </c>
      <c r="C301" s="54" t="s">
        <v>267</v>
      </c>
      <c r="D301" s="54" t="s">
        <v>264</v>
      </c>
      <c r="E301" s="54" t="s">
        <v>260</v>
      </c>
      <c r="F301" s="54">
        <v>3</v>
      </c>
      <c r="G301" s="54">
        <v>1056</v>
      </c>
    </row>
    <row r="302" spans="1:7">
      <c r="A302" s="53">
        <v>301</v>
      </c>
      <c r="B302" s="55">
        <v>37405</v>
      </c>
      <c r="C302" s="54" t="s">
        <v>254</v>
      </c>
      <c r="D302" s="54" t="s">
        <v>265</v>
      </c>
      <c r="E302" s="54" t="s">
        <v>255</v>
      </c>
      <c r="F302" s="54">
        <v>3</v>
      </c>
      <c r="G302" s="54">
        <v>165</v>
      </c>
    </row>
    <row r="303" spans="1:7">
      <c r="A303" s="53">
        <v>302</v>
      </c>
      <c r="B303" s="55">
        <v>37458</v>
      </c>
      <c r="C303" s="54" t="s">
        <v>258</v>
      </c>
      <c r="D303" s="54" t="s">
        <v>264</v>
      </c>
      <c r="E303" s="54" t="s">
        <v>260</v>
      </c>
      <c r="F303" s="54">
        <v>4</v>
      </c>
      <c r="G303" s="54">
        <v>1408</v>
      </c>
    </row>
    <row r="304" spans="1:7">
      <c r="A304" s="53">
        <v>303</v>
      </c>
      <c r="B304" s="55">
        <v>37527</v>
      </c>
      <c r="C304" s="54" t="s">
        <v>258</v>
      </c>
      <c r="D304" s="54" t="s">
        <v>269</v>
      </c>
      <c r="E304" s="54" t="s">
        <v>255</v>
      </c>
      <c r="F304" s="54">
        <v>1</v>
      </c>
      <c r="G304" s="54">
        <v>26</v>
      </c>
    </row>
    <row r="305" spans="1:7">
      <c r="A305" s="53">
        <v>304</v>
      </c>
      <c r="B305" s="55">
        <v>37337</v>
      </c>
      <c r="C305" s="54" t="s">
        <v>258</v>
      </c>
      <c r="D305" s="54" t="s">
        <v>259</v>
      </c>
      <c r="E305" s="54" t="s">
        <v>255</v>
      </c>
      <c r="F305" s="54">
        <v>2</v>
      </c>
      <c r="G305" s="54">
        <v>590</v>
      </c>
    </row>
    <row r="306" spans="1:7">
      <c r="A306" s="53">
        <v>305</v>
      </c>
      <c r="B306" s="55">
        <v>37591</v>
      </c>
      <c r="C306" s="54" t="s">
        <v>267</v>
      </c>
      <c r="D306" s="54" t="s">
        <v>261</v>
      </c>
      <c r="E306" s="54" t="s">
        <v>255</v>
      </c>
      <c r="F306" s="54">
        <v>3</v>
      </c>
      <c r="G306" s="54">
        <v>1794</v>
      </c>
    </row>
    <row r="307" spans="1:7">
      <c r="A307" s="53">
        <v>306</v>
      </c>
      <c r="B307" s="55">
        <v>37592</v>
      </c>
      <c r="C307" s="54" t="s">
        <v>254</v>
      </c>
      <c r="D307" s="54" t="s">
        <v>266</v>
      </c>
      <c r="E307" s="54" t="s">
        <v>255</v>
      </c>
      <c r="F307" s="54">
        <v>1</v>
      </c>
      <c r="G307" s="54">
        <v>8</v>
      </c>
    </row>
    <row r="308" spans="1:7">
      <c r="A308" s="53">
        <v>307</v>
      </c>
      <c r="B308" s="55">
        <v>37323</v>
      </c>
      <c r="C308" s="54" t="s">
        <v>258</v>
      </c>
      <c r="D308" s="54" t="s">
        <v>269</v>
      </c>
      <c r="E308" s="54" t="s">
        <v>255</v>
      </c>
      <c r="F308" s="54">
        <v>1</v>
      </c>
      <c r="G308" s="54">
        <v>26</v>
      </c>
    </row>
    <row r="309" spans="1:7">
      <c r="A309" s="53">
        <v>308</v>
      </c>
      <c r="B309" s="55">
        <v>37296</v>
      </c>
      <c r="C309" s="54" t="s">
        <v>258</v>
      </c>
      <c r="D309" s="54" t="s">
        <v>262</v>
      </c>
      <c r="E309" s="54" t="s">
        <v>255</v>
      </c>
      <c r="F309" s="54">
        <v>1</v>
      </c>
      <c r="G309" s="54">
        <v>34</v>
      </c>
    </row>
    <row r="310" spans="1:7">
      <c r="A310" s="53">
        <v>309</v>
      </c>
      <c r="B310" s="55">
        <v>37530</v>
      </c>
      <c r="C310" s="54" t="s">
        <v>263</v>
      </c>
      <c r="D310" s="54" t="s">
        <v>259</v>
      </c>
      <c r="E310" s="54" t="s">
        <v>260</v>
      </c>
      <c r="F310" s="54">
        <v>4</v>
      </c>
      <c r="G310" s="54">
        <v>1180</v>
      </c>
    </row>
    <row r="311" spans="1:7">
      <c r="A311" s="53">
        <v>310</v>
      </c>
      <c r="B311" s="55">
        <v>37570</v>
      </c>
      <c r="C311" s="54" t="s">
        <v>258</v>
      </c>
      <c r="D311" s="54" t="s">
        <v>265</v>
      </c>
      <c r="E311" s="54" t="s">
        <v>255</v>
      </c>
      <c r="F311" s="54">
        <v>4</v>
      </c>
      <c r="G311" s="54">
        <v>220</v>
      </c>
    </row>
    <row r="312" spans="1:7">
      <c r="A312" s="53">
        <v>311</v>
      </c>
      <c r="B312" s="55">
        <v>37399</v>
      </c>
      <c r="C312" s="54" t="s">
        <v>254</v>
      </c>
      <c r="D312" s="54" t="s">
        <v>265</v>
      </c>
      <c r="E312" s="54" t="s">
        <v>255</v>
      </c>
      <c r="F312" s="54">
        <v>4</v>
      </c>
      <c r="G312" s="54">
        <v>220</v>
      </c>
    </row>
    <row r="313" spans="1:7">
      <c r="A313" s="53">
        <v>312</v>
      </c>
      <c r="B313" s="55">
        <v>37468</v>
      </c>
      <c r="C313" s="54" t="s">
        <v>268</v>
      </c>
      <c r="D313" s="54" t="s">
        <v>261</v>
      </c>
      <c r="E313" s="54" t="s">
        <v>255</v>
      </c>
      <c r="F313" s="54">
        <v>1</v>
      </c>
      <c r="G313" s="54">
        <v>598</v>
      </c>
    </row>
    <row r="314" spans="1:7">
      <c r="A314" s="53">
        <v>313</v>
      </c>
      <c r="B314" s="55">
        <v>37439</v>
      </c>
      <c r="C314" s="54" t="s">
        <v>263</v>
      </c>
      <c r="D314" s="54" t="s">
        <v>259</v>
      </c>
      <c r="E314" s="54" t="s">
        <v>255</v>
      </c>
      <c r="F314" s="54">
        <v>2</v>
      </c>
      <c r="G314" s="54">
        <v>590</v>
      </c>
    </row>
    <row r="315" spans="1:7">
      <c r="A315" s="53">
        <v>314</v>
      </c>
      <c r="B315" s="55">
        <v>37314</v>
      </c>
      <c r="C315" s="54" t="s">
        <v>263</v>
      </c>
      <c r="D315" s="54" t="s">
        <v>269</v>
      </c>
      <c r="E315" s="54" t="s">
        <v>255</v>
      </c>
      <c r="F315" s="54">
        <v>4</v>
      </c>
      <c r="G315" s="54">
        <v>104</v>
      </c>
    </row>
    <row r="316" spans="1:7">
      <c r="A316" s="53">
        <v>315</v>
      </c>
      <c r="B316" s="55">
        <v>37312</v>
      </c>
      <c r="C316" s="54" t="s">
        <v>263</v>
      </c>
      <c r="D316" s="54" t="s">
        <v>265</v>
      </c>
      <c r="E316" s="54" t="s">
        <v>255</v>
      </c>
      <c r="F316" s="54">
        <v>4</v>
      </c>
      <c r="G316" s="54">
        <v>220</v>
      </c>
    </row>
    <row r="317" spans="1:7">
      <c r="A317" s="53">
        <v>316</v>
      </c>
      <c r="B317" s="55">
        <v>37478</v>
      </c>
      <c r="C317" s="54" t="s">
        <v>258</v>
      </c>
      <c r="D317" s="54" t="s">
        <v>262</v>
      </c>
      <c r="E317" s="54" t="s">
        <v>252</v>
      </c>
      <c r="F317" s="54">
        <v>1</v>
      </c>
      <c r="G317" s="54">
        <v>34</v>
      </c>
    </row>
    <row r="318" spans="1:7">
      <c r="A318" s="53">
        <v>317</v>
      </c>
      <c r="B318" s="55">
        <v>37341</v>
      </c>
      <c r="C318" s="54" t="s">
        <v>258</v>
      </c>
      <c r="D318" s="54" t="s">
        <v>264</v>
      </c>
      <c r="E318" s="54" t="s">
        <v>255</v>
      </c>
      <c r="F318" s="54">
        <v>4</v>
      </c>
      <c r="G318" s="54">
        <v>1408</v>
      </c>
    </row>
    <row r="319" spans="1:7">
      <c r="A319" s="53">
        <v>318</v>
      </c>
      <c r="B319" s="55">
        <v>37568</v>
      </c>
      <c r="C319" s="54" t="s">
        <v>263</v>
      </c>
      <c r="D319" s="54" t="s">
        <v>269</v>
      </c>
      <c r="E319" s="54" t="s">
        <v>255</v>
      </c>
      <c r="F319" s="54">
        <v>4</v>
      </c>
      <c r="G319" s="54">
        <v>104</v>
      </c>
    </row>
    <row r="320" spans="1:7">
      <c r="A320" s="53">
        <v>319</v>
      </c>
      <c r="B320" s="55">
        <v>37391</v>
      </c>
      <c r="C320" s="54" t="s">
        <v>258</v>
      </c>
      <c r="D320" s="54" t="s">
        <v>262</v>
      </c>
      <c r="E320" s="54" t="s">
        <v>255</v>
      </c>
      <c r="F320" s="54">
        <v>4</v>
      </c>
      <c r="G320" s="54">
        <v>136</v>
      </c>
    </row>
    <row r="321" spans="1:7">
      <c r="A321" s="53">
        <v>320</v>
      </c>
      <c r="B321" s="55">
        <v>37525</v>
      </c>
      <c r="C321" s="54" t="s">
        <v>263</v>
      </c>
      <c r="D321" s="54" t="s">
        <v>269</v>
      </c>
      <c r="E321" s="54" t="s">
        <v>255</v>
      </c>
      <c r="F321" s="54">
        <v>2</v>
      </c>
      <c r="G321" s="54">
        <v>52</v>
      </c>
    </row>
    <row r="322" spans="1:7">
      <c r="A322" s="53">
        <v>321</v>
      </c>
      <c r="B322" s="55">
        <v>37551</v>
      </c>
      <c r="C322" s="54" t="s">
        <v>268</v>
      </c>
      <c r="D322" s="54" t="s">
        <v>269</v>
      </c>
      <c r="E322" s="54" t="s">
        <v>260</v>
      </c>
      <c r="F322" s="54">
        <v>2</v>
      </c>
      <c r="G322" s="54">
        <v>52</v>
      </c>
    </row>
    <row r="323" spans="1:7">
      <c r="A323" s="53">
        <v>322</v>
      </c>
      <c r="B323" s="55">
        <v>37262</v>
      </c>
      <c r="C323" s="54" t="s">
        <v>258</v>
      </c>
      <c r="D323" s="54" t="s">
        <v>264</v>
      </c>
      <c r="E323" s="54" t="s">
        <v>255</v>
      </c>
      <c r="F323" s="54">
        <v>1</v>
      </c>
      <c r="G323" s="54">
        <v>352</v>
      </c>
    </row>
    <row r="324" spans="1:7">
      <c r="A324" s="53">
        <v>323</v>
      </c>
      <c r="B324" s="55">
        <v>37594</v>
      </c>
      <c r="C324" s="54" t="s">
        <v>258</v>
      </c>
      <c r="D324" s="54" t="s">
        <v>262</v>
      </c>
      <c r="E324" s="54" t="s">
        <v>255</v>
      </c>
      <c r="F324" s="54">
        <v>1</v>
      </c>
      <c r="G324" s="54">
        <v>34</v>
      </c>
    </row>
    <row r="325" spans="1:7">
      <c r="A325" s="53">
        <v>324</v>
      </c>
      <c r="B325" s="55">
        <v>37470</v>
      </c>
      <c r="C325" s="54" t="s">
        <v>258</v>
      </c>
      <c r="D325" s="54" t="s">
        <v>261</v>
      </c>
      <c r="E325" s="54" t="s">
        <v>255</v>
      </c>
      <c r="F325" s="54">
        <v>1</v>
      </c>
      <c r="G325" s="54">
        <v>598</v>
      </c>
    </row>
    <row r="326" spans="1:7">
      <c r="A326" s="53">
        <v>325</v>
      </c>
      <c r="B326" s="55">
        <v>37458</v>
      </c>
      <c r="C326" s="54" t="s">
        <v>258</v>
      </c>
      <c r="D326" s="54" t="s">
        <v>261</v>
      </c>
      <c r="E326" s="54" t="s">
        <v>255</v>
      </c>
      <c r="F326" s="54">
        <v>5</v>
      </c>
      <c r="G326" s="54">
        <v>2990</v>
      </c>
    </row>
    <row r="327" spans="1:7">
      <c r="A327" s="53">
        <v>326</v>
      </c>
      <c r="B327" s="55">
        <v>37509</v>
      </c>
      <c r="C327" s="54" t="s">
        <v>263</v>
      </c>
      <c r="D327" s="54" t="s">
        <v>264</v>
      </c>
      <c r="E327" s="54" t="s">
        <v>255</v>
      </c>
      <c r="F327" s="54">
        <v>4</v>
      </c>
      <c r="G327" s="54">
        <v>1408</v>
      </c>
    </row>
    <row r="328" spans="1:7">
      <c r="A328" s="53">
        <v>327</v>
      </c>
      <c r="B328" s="55">
        <v>37418</v>
      </c>
      <c r="C328" s="54" t="s">
        <v>258</v>
      </c>
      <c r="D328" s="54" t="s">
        <v>253</v>
      </c>
      <c r="E328" s="54" t="s">
        <v>255</v>
      </c>
      <c r="F328" s="54">
        <v>2</v>
      </c>
      <c r="G328" s="54">
        <v>190</v>
      </c>
    </row>
    <row r="329" spans="1:7">
      <c r="A329" s="53">
        <v>328</v>
      </c>
      <c r="B329" s="55">
        <v>37527</v>
      </c>
      <c r="C329" s="54" t="s">
        <v>258</v>
      </c>
      <c r="D329" s="54" t="s">
        <v>256</v>
      </c>
      <c r="E329" s="54" t="s">
        <v>255</v>
      </c>
      <c r="F329" s="54">
        <v>4</v>
      </c>
      <c r="G329" s="54">
        <v>80</v>
      </c>
    </row>
    <row r="330" spans="1:7">
      <c r="A330" s="53">
        <v>329</v>
      </c>
      <c r="B330" s="55">
        <v>37336</v>
      </c>
      <c r="C330" s="54" t="s">
        <v>258</v>
      </c>
      <c r="D330" s="54" t="s">
        <v>265</v>
      </c>
      <c r="E330" s="54" t="s">
        <v>255</v>
      </c>
      <c r="F330" s="54">
        <v>4</v>
      </c>
      <c r="G330" s="54">
        <v>220</v>
      </c>
    </row>
    <row r="331" spans="1:7">
      <c r="A331" s="53">
        <v>330</v>
      </c>
      <c r="B331" s="55">
        <v>37415</v>
      </c>
      <c r="C331" s="54" t="s">
        <v>258</v>
      </c>
      <c r="D331" s="54" t="s">
        <v>261</v>
      </c>
      <c r="E331" s="54" t="s">
        <v>255</v>
      </c>
      <c r="F331" s="54">
        <v>2</v>
      </c>
      <c r="G331" s="54">
        <v>1196</v>
      </c>
    </row>
    <row r="332" spans="1:7">
      <c r="A332" s="53">
        <v>331</v>
      </c>
      <c r="B332" s="55">
        <v>37318</v>
      </c>
      <c r="C332" s="54" t="s">
        <v>254</v>
      </c>
      <c r="D332" s="54" t="s">
        <v>262</v>
      </c>
      <c r="E332" s="54" t="s">
        <v>255</v>
      </c>
      <c r="F332" s="54">
        <v>3</v>
      </c>
      <c r="G332" s="54">
        <v>102</v>
      </c>
    </row>
    <row r="333" spans="1:7">
      <c r="A333" s="53">
        <v>332</v>
      </c>
      <c r="B333" s="55">
        <v>37299</v>
      </c>
      <c r="C333" s="54" t="s">
        <v>258</v>
      </c>
      <c r="D333" s="54" t="s">
        <v>256</v>
      </c>
      <c r="E333" s="54" t="s">
        <v>255</v>
      </c>
      <c r="F333" s="54">
        <v>2</v>
      </c>
      <c r="G333" s="54">
        <v>40</v>
      </c>
    </row>
    <row r="334" spans="1:7">
      <c r="A334" s="53">
        <v>333</v>
      </c>
      <c r="B334" s="55">
        <v>37370</v>
      </c>
      <c r="C334" s="54" t="s">
        <v>258</v>
      </c>
      <c r="D334" s="54" t="s">
        <v>269</v>
      </c>
      <c r="E334" s="54" t="s">
        <v>255</v>
      </c>
      <c r="F334" s="54">
        <v>4</v>
      </c>
      <c r="G334" s="54">
        <v>104</v>
      </c>
    </row>
    <row r="335" spans="1:7">
      <c r="A335" s="53">
        <v>334</v>
      </c>
      <c r="B335" s="55">
        <v>37582</v>
      </c>
      <c r="C335" s="54" t="s">
        <v>263</v>
      </c>
      <c r="D335" s="54" t="s">
        <v>262</v>
      </c>
      <c r="E335" s="54" t="s">
        <v>255</v>
      </c>
      <c r="F335" s="54">
        <v>4</v>
      </c>
      <c r="G335" s="54">
        <v>136</v>
      </c>
    </row>
    <row r="336" spans="1:7">
      <c r="A336" s="53">
        <v>335</v>
      </c>
      <c r="B336" s="55">
        <v>37607</v>
      </c>
      <c r="C336" s="54" t="s">
        <v>254</v>
      </c>
      <c r="D336" s="54" t="s">
        <v>269</v>
      </c>
      <c r="E336" s="54" t="s">
        <v>255</v>
      </c>
      <c r="F336" s="54">
        <v>2</v>
      </c>
      <c r="G336" s="54">
        <v>52</v>
      </c>
    </row>
    <row r="337" spans="1:7">
      <c r="A337" s="53">
        <v>336</v>
      </c>
      <c r="B337" s="55">
        <v>37411</v>
      </c>
      <c r="C337" s="54" t="s">
        <v>258</v>
      </c>
      <c r="D337" s="54" t="s">
        <v>269</v>
      </c>
      <c r="E337" s="54" t="s">
        <v>255</v>
      </c>
      <c r="F337" s="54">
        <v>2</v>
      </c>
      <c r="G337" s="54">
        <v>52</v>
      </c>
    </row>
    <row r="338" spans="1:7">
      <c r="A338" s="53">
        <v>337</v>
      </c>
      <c r="B338" s="55">
        <v>37315</v>
      </c>
      <c r="C338" s="54" t="s">
        <v>258</v>
      </c>
      <c r="D338" s="54" t="s">
        <v>264</v>
      </c>
      <c r="E338" s="54" t="s">
        <v>255</v>
      </c>
      <c r="F338" s="54">
        <v>3</v>
      </c>
      <c r="G338" s="54">
        <v>1056</v>
      </c>
    </row>
    <row r="339" spans="1:7">
      <c r="A339" s="53">
        <v>338</v>
      </c>
      <c r="B339" s="55">
        <v>37264</v>
      </c>
      <c r="C339" s="54" t="s">
        <v>258</v>
      </c>
      <c r="D339" s="54" t="s">
        <v>265</v>
      </c>
      <c r="E339" s="54" t="s">
        <v>255</v>
      </c>
      <c r="F339" s="54">
        <v>2</v>
      </c>
      <c r="G339" s="54">
        <v>110</v>
      </c>
    </row>
    <row r="340" spans="1:7">
      <c r="A340" s="53">
        <v>339</v>
      </c>
      <c r="B340" s="55">
        <v>37544</v>
      </c>
      <c r="C340" s="54" t="s">
        <v>258</v>
      </c>
      <c r="D340" s="54" t="s">
        <v>264</v>
      </c>
      <c r="E340" s="54" t="s">
        <v>260</v>
      </c>
      <c r="F340" s="54">
        <v>3</v>
      </c>
      <c r="G340" s="54">
        <v>1056</v>
      </c>
    </row>
    <row r="341" spans="1:7">
      <c r="A341" s="53">
        <v>340</v>
      </c>
      <c r="B341" s="55">
        <v>37563</v>
      </c>
      <c r="C341" s="54" t="s">
        <v>258</v>
      </c>
      <c r="D341" s="54" t="s">
        <v>261</v>
      </c>
      <c r="E341" s="54" t="s">
        <v>252</v>
      </c>
      <c r="F341" s="54">
        <v>2</v>
      </c>
      <c r="G341" s="54">
        <v>1196</v>
      </c>
    </row>
    <row r="342" spans="1:7">
      <c r="A342" s="53">
        <v>341</v>
      </c>
      <c r="B342" s="55">
        <v>37448</v>
      </c>
      <c r="C342" s="54" t="s">
        <v>263</v>
      </c>
      <c r="D342" s="54" t="s">
        <v>265</v>
      </c>
      <c r="E342" s="54" t="s">
        <v>255</v>
      </c>
      <c r="F342" s="54">
        <v>5</v>
      </c>
      <c r="G342" s="54">
        <v>275</v>
      </c>
    </row>
    <row r="343" spans="1:7">
      <c r="A343" s="53">
        <v>342</v>
      </c>
      <c r="B343" s="55">
        <v>37406</v>
      </c>
      <c r="C343" s="54" t="s">
        <v>263</v>
      </c>
      <c r="D343" s="54" t="s">
        <v>266</v>
      </c>
      <c r="E343" s="54" t="s">
        <v>252</v>
      </c>
      <c r="F343" s="54">
        <v>2</v>
      </c>
      <c r="G343" s="54">
        <v>16</v>
      </c>
    </row>
    <row r="344" spans="1:7">
      <c r="A344" s="53">
        <v>343</v>
      </c>
      <c r="B344" s="55">
        <v>37593</v>
      </c>
      <c r="C344" s="54" t="s">
        <v>267</v>
      </c>
      <c r="D344" s="54" t="s">
        <v>265</v>
      </c>
      <c r="E344" s="54" t="s">
        <v>255</v>
      </c>
      <c r="F344" s="54">
        <v>1</v>
      </c>
      <c r="G344" s="54">
        <v>55</v>
      </c>
    </row>
    <row r="345" spans="1:7">
      <c r="A345" s="53">
        <v>344</v>
      </c>
      <c r="B345" s="55">
        <v>37271</v>
      </c>
      <c r="C345" s="54" t="s">
        <v>254</v>
      </c>
      <c r="D345" s="54" t="s">
        <v>266</v>
      </c>
      <c r="E345" s="54" t="s">
        <v>260</v>
      </c>
      <c r="F345" s="54">
        <v>3</v>
      </c>
      <c r="G345" s="54">
        <v>24</v>
      </c>
    </row>
    <row r="346" spans="1:7">
      <c r="A346" s="53">
        <v>345</v>
      </c>
      <c r="B346" s="55">
        <v>37467</v>
      </c>
      <c r="C346" s="54" t="s">
        <v>268</v>
      </c>
      <c r="D346" s="54" t="s">
        <v>261</v>
      </c>
      <c r="E346" s="54" t="s">
        <v>255</v>
      </c>
      <c r="F346" s="54">
        <v>1</v>
      </c>
      <c r="G346" s="54">
        <v>598</v>
      </c>
    </row>
    <row r="347" spans="1:7">
      <c r="A347" s="53">
        <v>346</v>
      </c>
      <c r="B347" s="55">
        <v>37575</v>
      </c>
      <c r="C347" s="54" t="s">
        <v>263</v>
      </c>
      <c r="D347" s="54" t="s">
        <v>264</v>
      </c>
      <c r="E347" s="54" t="s">
        <v>255</v>
      </c>
      <c r="F347" s="54">
        <v>3</v>
      </c>
      <c r="G347" s="54">
        <v>1056</v>
      </c>
    </row>
    <row r="348" spans="1:7">
      <c r="A348" s="53">
        <v>347</v>
      </c>
      <c r="B348" s="55">
        <v>37364</v>
      </c>
      <c r="C348" s="54" t="s">
        <v>268</v>
      </c>
      <c r="D348" s="54" t="s">
        <v>259</v>
      </c>
      <c r="E348" s="54" t="s">
        <v>255</v>
      </c>
      <c r="F348" s="54">
        <v>4</v>
      </c>
      <c r="G348" s="54">
        <v>1180</v>
      </c>
    </row>
    <row r="349" spans="1:7">
      <c r="A349" s="53">
        <v>348</v>
      </c>
      <c r="B349" s="55">
        <v>37306</v>
      </c>
      <c r="C349" s="54" t="s">
        <v>258</v>
      </c>
      <c r="D349" s="54" t="s">
        <v>261</v>
      </c>
      <c r="E349" s="54" t="s">
        <v>255</v>
      </c>
      <c r="F349" s="54">
        <v>2</v>
      </c>
      <c r="G349" s="54">
        <v>1196</v>
      </c>
    </row>
    <row r="350" spans="1:7">
      <c r="A350" s="53">
        <v>349</v>
      </c>
      <c r="B350" s="55">
        <v>37545</v>
      </c>
      <c r="C350" s="54" t="s">
        <v>267</v>
      </c>
      <c r="D350" s="54" t="s">
        <v>269</v>
      </c>
      <c r="E350" s="54" t="s">
        <v>255</v>
      </c>
      <c r="F350" s="54">
        <v>2</v>
      </c>
      <c r="G350" s="54">
        <v>52</v>
      </c>
    </row>
    <row r="351" spans="1:7">
      <c r="A351" s="53">
        <v>350</v>
      </c>
      <c r="B351" s="55">
        <v>37354</v>
      </c>
      <c r="C351" s="54" t="s">
        <v>258</v>
      </c>
      <c r="D351" s="54" t="s">
        <v>257</v>
      </c>
      <c r="E351" s="54" t="s">
        <v>260</v>
      </c>
      <c r="F351" s="54">
        <v>4</v>
      </c>
      <c r="G351" s="54">
        <v>60</v>
      </c>
    </row>
    <row r="352" spans="1:7">
      <c r="A352" s="53">
        <v>351</v>
      </c>
      <c r="B352" s="55">
        <v>37544</v>
      </c>
      <c r="C352" s="54" t="s">
        <v>258</v>
      </c>
      <c r="D352" s="54" t="s">
        <v>256</v>
      </c>
      <c r="E352" s="54" t="s">
        <v>255</v>
      </c>
      <c r="F352" s="54">
        <v>1</v>
      </c>
      <c r="G352" s="54">
        <v>20</v>
      </c>
    </row>
    <row r="353" spans="1:7">
      <c r="A353" s="53">
        <v>352</v>
      </c>
      <c r="B353" s="55">
        <v>37489</v>
      </c>
      <c r="C353" s="54" t="s">
        <v>263</v>
      </c>
      <c r="D353" s="54" t="s">
        <v>262</v>
      </c>
      <c r="E353" s="54" t="s">
        <v>260</v>
      </c>
      <c r="F353" s="54">
        <v>3</v>
      </c>
      <c r="G353" s="54">
        <v>102</v>
      </c>
    </row>
    <row r="354" spans="1:7">
      <c r="A354" s="53">
        <v>353</v>
      </c>
      <c r="B354" s="55">
        <v>37302</v>
      </c>
      <c r="C354" s="54" t="s">
        <v>267</v>
      </c>
      <c r="D354" s="54" t="s">
        <v>262</v>
      </c>
      <c r="E354" s="54" t="s">
        <v>255</v>
      </c>
      <c r="F354" s="54">
        <v>3</v>
      </c>
      <c r="G354" s="54">
        <v>102</v>
      </c>
    </row>
    <row r="355" spans="1:7">
      <c r="A355" s="53">
        <v>354</v>
      </c>
      <c r="B355" s="55">
        <v>37329</v>
      </c>
      <c r="C355" s="54" t="s">
        <v>258</v>
      </c>
      <c r="D355" s="54" t="s">
        <v>253</v>
      </c>
      <c r="E355" s="54" t="s">
        <v>260</v>
      </c>
      <c r="F355" s="54">
        <v>5</v>
      </c>
      <c r="G355" s="54">
        <v>475</v>
      </c>
    </row>
    <row r="356" spans="1:7">
      <c r="A356" s="53">
        <v>355</v>
      </c>
      <c r="B356" s="55">
        <v>37477</v>
      </c>
      <c r="C356" s="54" t="s">
        <v>254</v>
      </c>
      <c r="D356" s="54" t="s">
        <v>264</v>
      </c>
      <c r="E356" s="54" t="s">
        <v>255</v>
      </c>
      <c r="F356" s="54">
        <v>2</v>
      </c>
      <c r="G356" s="54">
        <v>704</v>
      </c>
    </row>
    <row r="357" spans="1:7">
      <c r="A357" s="53">
        <v>356</v>
      </c>
      <c r="B357" s="55">
        <v>37399</v>
      </c>
      <c r="C357" s="54" t="s">
        <v>258</v>
      </c>
      <c r="D357" s="54" t="s">
        <v>262</v>
      </c>
      <c r="E357" s="54" t="s">
        <v>260</v>
      </c>
      <c r="F357" s="54">
        <v>1</v>
      </c>
      <c r="G357" s="54">
        <v>34</v>
      </c>
    </row>
    <row r="358" spans="1:7">
      <c r="A358" s="53">
        <v>357</v>
      </c>
      <c r="B358" s="55">
        <v>37389</v>
      </c>
      <c r="C358" s="54" t="s">
        <v>254</v>
      </c>
      <c r="D358" s="54" t="s">
        <v>261</v>
      </c>
      <c r="E358" s="54" t="s">
        <v>260</v>
      </c>
      <c r="F358" s="54">
        <v>2</v>
      </c>
      <c r="G358" s="54">
        <v>1196</v>
      </c>
    </row>
    <row r="359" spans="1:7">
      <c r="A359" s="53">
        <v>358</v>
      </c>
      <c r="B359" s="55">
        <v>37553</v>
      </c>
      <c r="C359" s="54" t="s">
        <v>268</v>
      </c>
      <c r="D359" s="54" t="s">
        <v>257</v>
      </c>
      <c r="E359" s="54" t="s">
        <v>255</v>
      </c>
      <c r="F359" s="54">
        <v>3</v>
      </c>
      <c r="G359" s="54">
        <v>45</v>
      </c>
    </row>
    <row r="360" spans="1:7">
      <c r="A360" s="53">
        <v>359</v>
      </c>
      <c r="B360" s="55">
        <v>37482</v>
      </c>
      <c r="C360" s="54" t="s">
        <v>258</v>
      </c>
      <c r="D360" s="54" t="s">
        <v>256</v>
      </c>
      <c r="E360" s="54" t="s">
        <v>255</v>
      </c>
      <c r="F360" s="54">
        <v>3</v>
      </c>
      <c r="G360" s="54">
        <v>60</v>
      </c>
    </row>
    <row r="361" spans="1:7">
      <c r="A361" s="53">
        <v>360</v>
      </c>
      <c r="B361" s="55">
        <v>37575</v>
      </c>
      <c r="C361" s="54" t="s">
        <v>258</v>
      </c>
      <c r="D361" s="54" t="s">
        <v>269</v>
      </c>
      <c r="E361" s="54" t="s">
        <v>255</v>
      </c>
      <c r="F361" s="54">
        <v>3</v>
      </c>
      <c r="G361" s="54">
        <v>78</v>
      </c>
    </row>
    <row r="362" spans="1:7">
      <c r="A362" s="53">
        <v>361</v>
      </c>
      <c r="B362" s="55">
        <v>37348</v>
      </c>
      <c r="C362" s="54" t="s">
        <v>263</v>
      </c>
      <c r="D362" s="54" t="s">
        <v>256</v>
      </c>
      <c r="E362" s="54" t="s">
        <v>255</v>
      </c>
      <c r="F362" s="54">
        <v>5</v>
      </c>
      <c r="G362" s="54">
        <v>100</v>
      </c>
    </row>
    <row r="363" spans="1:7">
      <c r="A363" s="53">
        <v>362</v>
      </c>
      <c r="B363" s="55">
        <v>37392</v>
      </c>
      <c r="C363" s="54" t="s">
        <v>258</v>
      </c>
      <c r="D363" s="54" t="s">
        <v>266</v>
      </c>
      <c r="E363" s="54" t="s">
        <v>255</v>
      </c>
      <c r="F363" s="54">
        <v>2</v>
      </c>
      <c r="G363" s="54">
        <v>16</v>
      </c>
    </row>
    <row r="364" spans="1:7">
      <c r="A364" s="53">
        <v>363</v>
      </c>
      <c r="B364" s="55">
        <v>37409</v>
      </c>
      <c r="C364" s="54" t="s">
        <v>258</v>
      </c>
      <c r="D364" s="54" t="s">
        <v>253</v>
      </c>
      <c r="E364" s="54" t="s">
        <v>255</v>
      </c>
      <c r="F364" s="54">
        <v>4</v>
      </c>
      <c r="G364" s="54">
        <v>380</v>
      </c>
    </row>
    <row r="365" spans="1:7">
      <c r="A365" s="53">
        <v>364</v>
      </c>
      <c r="B365" s="55">
        <v>37618</v>
      </c>
      <c r="C365" s="54" t="s">
        <v>258</v>
      </c>
      <c r="D365" s="54" t="s">
        <v>265</v>
      </c>
      <c r="E365" s="54" t="s">
        <v>260</v>
      </c>
      <c r="F365" s="54">
        <v>2</v>
      </c>
      <c r="G365" s="54">
        <v>110</v>
      </c>
    </row>
    <row r="366" spans="1:7">
      <c r="A366" s="53">
        <v>365</v>
      </c>
      <c r="B366" s="55">
        <v>37457</v>
      </c>
      <c r="C366" s="54" t="s">
        <v>268</v>
      </c>
      <c r="D366" s="54" t="s">
        <v>264</v>
      </c>
      <c r="E366" s="54" t="s">
        <v>252</v>
      </c>
      <c r="F366" s="54">
        <v>2</v>
      </c>
      <c r="G366" s="54">
        <v>704</v>
      </c>
    </row>
    <row r="367" spans="1:7">
      <c r="A367" s="53">
        <v>366</v>
      </c>
      <c r="B367" s="55">
        <v>37497</v>
      </c>
      <c r="C367" s="54" t="s">
        <v>263</v>
      </c>
      <c r="D367" s="54" t="s">
        <v>266</v>
      </c>
      <c r="E367" s="54" t="s">
        <v>255</v>
      </c>
      <c r="F367" s="54">
        <v>4</v>
      </c>
      <c r="G367" s="54">
        <v>32</v>
      </c>
    </row>
    <row r="368" spans="1:7">
      <c r="A368" s="53">
        <v>367</v>
      </c>
      <c r="B368" s="55">
        <v>37369</v>
      </c>
      <c r="C368" s="54" t="s">
        <v>263</v>
      </c>
      <c r="D368" s="54" t="s">
        <v>261</v>
      </c>
      <c r="E368" s="54" t="s">
        <v>255</v>
      </c>
      <c r="F368" s="54">
        <v>4</v>
      </c>
      <c r="G368" s="54">
        <v>2392</v>
      </c>
    </row>
    <row r="369" spans="1:7">
      <c r="A369" s="53">
        <v>368</v>
      </c>
      <c r="B369" s="55">
        <v>37347</v>
      </c>
      <c r="C369" s="54" t="s">
        <v>258</v>
      </c>
      <c r="D369" s="54" t="s">
        <v>259</v>
      </c>
      <c r="E369" s="54" t="s">
        <v>255</v>
      </c>
      <c r="F369" s="54">
        <v>1</v>
      </c>
      <c r="G369" s="54">
        <v>295</v>
      </c>
    </row>
    <row r="370" spans="1:7">
      <c r="A370" s="53">
        <v>369</v>
      </c>
      <c r="B370" s="55">
        <v>37313</v>
      </c>
      <c r="C370" s="54" t="s">
        <v>263</v>
      </c>
      <c r="D370" s="54" t="s">
        <v>259</v>
      </c>
      <c r="E370" s="54" t="s">
        <v>255</v>
      </c>
      <c r="F370" s="54">
        <v>4</v>
      </c>
      <c r="G370" s="54">
        <v>1180</v>
      </c>
    </row>
    <row r="371" spans="1:7">
      <c r="A371" s="53">
        <v>370</v>
      </c>
      <c r="B371" s="55">
        <v>37323</v>
      </c>
      <c r="C371" s="54" t="s">
        <v>267</v>
      </c>
      <c r="D371" s="54" t="s">
        <v>264</v>
      </c>
      <c r="E371" s="54" t="s">
        <v>255</v>
      </c>
      <c r="F371" s="54">
        <v>3</v>
      </c>
      <c r="G371" s="54">
        <v>1056</v>
      </c>
    </row>
    <row r="372" spans="1:7">
      <c r="A372" s="53">
        <v>371</v>
      </c>
      <c r="B372" s="55">
        <v>37326</v>
      </c>
      <c r="C372" s="54" t="s">
        <v>258</v>
      </c>
      <c r="D372" s="54" t="s">
        <v>259</v>
      </c>
      <c r="E372" s="54" t="s">
        <v>260</v>
      </c>
      <c r="F372" s="54">
        <v>3</v>
      </c>
      <c r="G372" s="54">
        <v>885</v>
      </c>
    </row>
    <row r="373" spans="1:7">
      <c r="A373" s="53">
        <v>372</v>
      </c>
      <c r="B373" s="55">
        <v>37584</v>
      </c>
      <c r="C373" s="54" t="s">
        <v>263</v>
      </c>
      <c r="D373" s="54" t="s">
        <v>269</v>
      </c>
      <c r="E373" s="54" t="s">
        <v>260</v>
      </c>
      <c r="F373" s="54">
        <v>3</v>
      </c>
      <c r="G373" s="54">
        <v>78</v>
      </c>
    </row>
    <row r="374" spans="1:7">
      <c r="A374" s="53">
        <v>373</v>
      </c>
      <c r="B374" s="55">
        <v>37488</v>
      </c>
      <c r="C374" s="54" t="s">
        <v>258</v>
      </c>
      <c r="D374" s="54" t="s">
        <v>262</v>
      </c>
      <c r="E374" s="54" t="s">
        <v>255</v>
      </c>
      <c r="F374" s="54">
        <v>3</v>
      </c>
      <c r="G374" s="54">
        <v>102</v>
      </c>
    </row>
    <row r="375" spans="1:7">
      <c r="A375" s="53">
        <v>374</v>
      </c>
      <c r="B375" s="55">
        <v>37336</v>
      </c>
      <c r="C375" s="54" t="s">
        <v>268</v>
      </c>
      <c r="D375" s="54" t="s">
        <v>259</v>
      </c>
      <c r="E375" s="54" t="s">
        <v>255</v>
      </c>
      <c r="F375" s="54">
        <v>5</v>
      </c>
      <c r="G375" s="54">
        <v>1475</v>
      </c>
    </row>
    <row r="376" spans="1:7">
      <c r="A376" s="53">
        <v>375</v>
      </c>
      <c r="B376" s="55">
        <v>37586</v>
      </c>
      <c r="C376" s="54" t="s">
        <v>263</v>
      </c>
      <c r="D376" s="54" t="s">
        <v>256</v>
      </c>
      <c r="E376" s="54" t="s">
        <v>255</v>
      </c>
      <c r="F376" s="54">
        <v>1</v>
      </c>
      <c r="G376" s="54">
        <v>20</v>
      </c>
    </row>
    <row r="377" spans="1:7">
      <c r="A377" s="53">
        <v>376</v>
      </c>
      <c r="B377" s="55">
        <v>37294</v>
      </c>
      <c r="C377" s="54" t="s">
        <v>267</v>
      </c>
      <c r="D377" s="54" t="s">
        <v>259</v>
      </c>
      <c r="E377" s="54" t="s">
        <v>260</v>
      </c>
      <c r="F377" s="54">
        <v>2</v>
      </c>
      <c r="G377" s="54">
        <v>590</v>
      </c>
    </row>
    <row r="378" spans="1:7">
      <c r="A378" s="53">
        <v>377</v>
      </c>
      <c r="B378" s="55">
        <v>37333</v>
      </c>
      <c r="C378" s="54" t="s">
        <v>263</v>
      </c>
      <c r="D378" s="54" t="s">
        <v>262</v>
      </c>
      <c r="E378" s="54" t="s">
        <v>255</v>
      </c>
      <c r="F378" s="54">
        <v>2</v>
      </c>
      <c r="G378" s="54">
        <v>68</v>
      </c>
    </row>
    <row r="379" spans="1:7">
      <c r="A379" s="53">
        <v>378</v>
      </c>
      <c r="B379" s="55">
        <v>37276</v>
      </c>
      <c r="C379" s="54" t="s">
        <v>254</v>
      </c>
      <c r="D379" s="54" t="s">
        <v>256</v>
      </c>
      <c r="E379" s="54" t="s">
        <v>260</v>
      </c>
      <c r="F379" s="54">
        <v>5</v>
      </c>
      <c r="G379" s="54">
        <v>100</v>
      </c>
    </row>
    <row r="380" spans="1:7">
      <c r="A380" s="53">
        <v>379</v>
      </c>
      <c r="B380" s="55">
        <v>37512</v>
      </c>
      <c r="C380" s="54" t="s">
        <v>258</v>
      </c>
      <c r="D380" s="54" t="s">
        <v>269</v>
      </c>
      <c r="E380" s="54" t="s">
        <v>255</v>
      </c>
      <c r="F380" s="54">
        <v>3</v>
      </c>
      <c r="G380" s="54">
        <v>78</v>
      </c>
    </row>
    <row r="381" spans="1:7">
      <c r="A381" s="53">
        <v>380</v>
      </c>
      <c r="B381" s="55">
        <v>37323</v>
      </c>
      <c r="C381" s="54" t="s">
        <v>268</v>
      </c>
      <c r="D381" s="54" t="s">
        <v>256</v>
      </c>
      <c r="E381" s="54" t="s">
        <v>255</v>
      </c>
      <c r="F381" s="54">
        <v>5</v>
      </c>
      <c r="G381" s="54">
        <v>100</v>
      </c>
    </row>
    <row r="382" spans="1:7">
      <c r="A382" s="53">
        <v>381</v>
      </c>
      <c r="B382" s="55">
        <v>37504</v>
      </c>
      <c r="C382" s="54" t="s">
        <v>258</v>
      </c>
      <c r="D382" s="54" t="s">
        <v>262</v>
      </c>
      <c r="E382" s="54" t="s">
        <v>255</v>
      </c>
      <c r="F382" s="54">
        <v>1</v>
      </c>
      <c r="G382" s="54">
        <v>34</v>
      </c>
    </row>
    <row r="383" spans="1:7">
      <c r="A383" s="53">
        <v>382</v>
      </c>
      <c r="B383" s="55">
        <v>37400</v>
      </c>
      <c r="C383" s="54" t="s">
        <v>254</v>
      </c>
      <c r="D383" s="54" t="s">
        <v>265</v>
      </c>
      <c r="E383" s="54" t="s">
        <v>252</v>
      </c>
      <c r="F383" s="54">
        <v>3</v>
      </c>
      <c r="G383" s="54">
        <v>165</v>
      </c>
    </row>
    <row r="384" spans="1:7">
      <c r="A384" s="53">
        <v>383</v>
      </c>
      <c r="B384" s="55">
        <v>37443</v>
      </c>
      <c r="C384" s="54" t="s">
        <v>263</v>
      </c>
      <c r="D384" s="54" t="s">
        <v>266</v>
      </c>
      <c r="E384" s="54" t="s">
        <v>255</v>
      </c>
      <c r="F384" s="54">
        <v>4</v>
      </c>
      <c r="G384" s="54">
        <v>32</v>
      </c>
    </row>
    <row r="385" spans="1:7">
      <c r="A385" s="53">
        <v>384</v>
      </c>
      <c r="B385" s="55">
        <v>37345</v>
      </c>
      <c r="C385" s="54" t="s">
        <v>263</v>
      </c>
      <c r="D385" s="54" t="s">
        <v>261</v>
      </c>
      <c r="E385" s="54" t="s">
        <v>255</v>
      </c>
      <c r="F385" s="54">
        <v>2</v>
      </c>
      <c r="G385" s="54">
        <v>1196</v>
      </c>
    </row>
    <row r="386" spans="1:7">
      <c r="A386" s="53">
        <v>385</v>
      </c>
      <c r="B386" s="55">
        <v>37306</v>
      </c>
      <c r="C386" s="54" t="s">
        <v>258</v>
      </c>
      <c r="D386" s="54" t="s">
        <v>261</v>
      </c>
      <c r="E386" s="54" t="s">
        <v>255</v>
      </c>
      <c r="F386" s="54">
        <v>4</v>
      </c>
      <c r="G386" s="54">
        <v>2392</v>
      </c>
    </row>
    <row r="387" spans="1:7">
      <c r="A387" s="53">
        <v>386</v>
      </c>
      <c r="B387" s="55">
        <v>37388</v>
      </c>
      <c r="C387" s="54" t="s">
        <v>258</v>
      </c>
      <c r="D387" s="54" t="s">
        <v>269</v>
      </c>
      <c r="E387" s="54" t="s">
        <v>255</v>
      </c>
      <c r="F387" s="54">
        <v>3</v>
      </c>
      <c r="G387" s="54">
        <v>78</v>
      </c>
    </row>
    <row r="388" spans="1:7">
      <c r="A388" s="53">
        <v>387</v>
      </c>
      <c r="B388" s="55">
        <v>37587</v>
      </c>
      <c r="C388" s="54" t="s">
        <v>258</v>
      </c>
      <c r="D388" s="54" t="s">
        <v>262</v>
      </c>
      <c r="E388" s="54" t="s">
        <v>255</v>
      </c>
      <c r="F388" s="54">
        <v>2</v>
      </c>
      <c r="G388" s="54">
        <v>68</v>
      </c>
    </row>
    <row r="389" spans="1:7">
      <c r="A389" s="53">
        <v>388</v>
      </c>
      <c r="B389" s="55">
        <v>37561</v>
      </c>
      <c r="C389" s="54" t="s">
        <v>268</v>
      </c>
      <c r="D389" s="54" t="s">
        <v>266</v>
      </c>
      <c r="E389" s="54" t="s">
        <v>255</v>
      </c>
      <c r="F389" s="54">
        <v>4</v>
      </c>
      <c r="G389" s="54">
        <v>32</v>
      </c>
    </row>
    <row r="390" spans="1:7">
      <c r="A390" s="53">
        <v>389</v>
      </c>
      <c r="B390" s="55">
        <v>37347</v>
      </c>
      <c r="C390" s="54" t="s">
        <v>263</v>
      </c>
      <c r="D390" s="54" t="s">
        <v>259</v>
      </c>
      <c r="E390" s="54" t="s">
        <v>255</v>
      </c>
      <c r="F390" s="54">
        <v>2</v>
      </c>
      <c r="G390" s="54">
        <v>590</v>
      </c>
    </row>
    <row r="391" spans="1:7">
      <c r="A391" s="53">
        <v>390</v>
      </c>
      <c r="B391" s="55">
        <v>37377</v>
      </c>
      <c r="C391" s="54" t="s">
        <v>263</v>
      </c>
      <c r="D391" s="54" t="s">
        <v>265</v>
      </c>
      <c r="E391" s="54" t="s">
        <v>255</v>
      </c>
      <c r="F391" s="54">
        <v>5</v>
      </c>
      <c r="G391" s="54">
        <v>275</v>
      </c>
    </row>
    <row r="392" spans="1:7">
      <c r="A392" s="53">
        <v>391</v>
      </c>
      <c r="B392" s="55">
        <v>37478</v>
      </c>
      <c r="C392" s="54" t="s">
        <v>258</v>
      </c>
      <c r="D392" s="54" t="s">
        <v>256</v>
      </c>
      <c r="E392" s="54" t="s">
        <v>255</v>
      </c>
      <c r="F392" s="54">
        <v>3</v>
      </c>
      <c r="G392" s="54">
        <v>60</v>
      </c>
    </row>
    <row r="393" spans="1:7">
      <c r="A393" s="53">
        <v>392</v>
      </c>
      <c r="B393" s="55">
        <v>37597</v>
      </c>
      <c r="C393" s="54" t="s">
        <v>254</v>
      </c>
      <c r="D393" s="54" t="s">
        <v>266</v>
      </c>
      <c r="E393" s="54" t="s">
        <v>255</v>
      </c>
      <c r="F393" s="54">
        <v>1</v>
      </c>
      <c r="G393" s="54">
        <v>8</v>
      </c>
    </row>
    <row r="394" spans="1:7">
      <c r="A394" s="53">
        <v>393</v>
      </c>
      <c r="B394" s="55">
        <v>37339</v>
      </c>
      <c r="C394" s="54" t="s">
        <v>254</v>
      </c>
      <c r="D394" s="54" t="s">
        <v>261</v>
      </c>
      <c r="E394" s="54" t="s">
        <v>255</v>
      </c>
      <c r="F394" s="54">
        <v>2</v>
      </c>
      <c r="G394" s="54">
        <v>1196</v>
      </c>
    </row>
    <row r="395" spans="1:7">
      <c r="A395" s="53">
        <v>394</v>
      </c>
      <c r="B395" s="55">
        <v>37415</v>
      </c>
      <c r="C395" s="54" t="s">
        <v>267</v>
      </c>
      <c r="D395" s="54" t="s">
        <v>256</v>
      </c>
      <c r="E395" s="54" t="s">
        <v>255</v>
      </c>
      <c r="F395" s="54">
        <v>3</v>
      </c>
      <c r="G395" s="54">
        <v>60</v>
      </c>
    </row>
    <row r="396" spans="1:7">
      <c r="A396" s="53">
        <v>395</v>
      </c>
      <c r="B396" s="55">
        <v>37610</v>
      </c>
      <c r="C396" s="54" t="s">
        <v>267</v>
      </c>
      <c r="D396" s="54" t="s">
        <v>265</v>
      </c>
      <c r="E396" s="54" t="s">
        <v>255</v>
      </c>
      <c r="F396" s="54">
        <v>2</v>
      </c>
      <c r="G396" s="54">
        <v>110</v>
      </c>
    </row>
    <row r="397" spans="1:7">
      <c r="A397" s="53">
        <v>396</v>
      </c>
      <c r="B397" s="55">
        <v>37390</v>
      </c>
      <c r="C397" s="54" t="s">
        <v>254</v>
      </c>
      <c r="D397" s="54" t="s">
        <v>257</v>
      </c>
      <c r="E397" s="54" t="s">
        <v>260</v>
      </c>
      <c r="F397" s="54">
        <v>2</v>
      </c>
      <c r="G397" s="54">
        <v>30</v>
      </c>
    </row>
    <row r="398" spans="1:7">
      <c r="A398" s="53">
        <v>397</v>
      </c>
      <c r="B398" s="55">
        <v>37314</v>
      </c>
      <c r="C398" s="54" t="s">
        <v>258</v>
      </c>
      <c r="D398" s="54" t="s">
        <v>256</v>
      </c>
      <c r="E398" s="54" t="s">
        <v>255</v>
      </c>
      <c r="F398" s="54">
        <v>5</v>
      </c>
      <c r="G398" s="54">
        <v>100</v>
      </c>
    </row>
    <row r="399" spans="1:7">
      <c r="A399" s="53">
        <v>398</v>
      </c>
      <c r="B399" s="55">
        <v>37429</v>
      </c>
      <c r="C399" s="54" t="s">
        <v>254</v>
      </c>
      <c r="D399" s="54" t="s">
        <v>256</v>
      </c>
      <c r="E399" s="54" t="s">
        <v>255</v>
      </c>
      <c r="F399" s="54">
        <v>2</v>
      </c>
      <c r="G399" s="54">
        <v>40</v>
      </c>
    </row>
    <row r="400" spans="1:7">
      <c r="A400" s="53">
        <v>399</v>
      </c>
      <c r="B400" s="55">
        <v>37432</v>
      </c>
      <c r="C400" s="54" t="s">
        <v>263</v>
      </c>
      <c r="D400" s="54" t="s">
        <v>262</v>
      </c>
      <c r="E400" s="54" t="s">
        <v>255</v>
      </c>
      <c r="F400" s="54">
        <v>1</v>
      </c>
      <c r="G400" s="54">
        <v>34</v>
      </c>
    </row>
    <row r="401" spans="1:7">
      <c r="A401" s="53">
        <v>400</v>
      </c>
      <c r="B401" s="55">
        <v>37451</v>
      </c>
      <c r="C401" s="54" t="s">
        <v>268</v>
      </c>
      <c r="D401" s="54" t="s">
        <v>265</v>
      </c>
      <c r="E401" s="54" t="s">
        <v>260</v>
      </c>
      <c r="F401" s="54">
        <v>2</v>
      </c>
      <c r="G401" s="54">
        <v>110</v>
      </c>
    </row>
    <row r="402" spans="1:7">
      <c r="A402" s="53">
        <v>401</v>
      </c>
      <c r="B402" s="55">
        <v>37290</v>
      </c>
      <c r="C402" s="54" t="s">
        <v>258</v>
      </c>
      <c r="D402" s="54" t="s">
        <v>264</v>
      </c>
      <c r="E402" s="54" t="s">
        <v>255</v>
      </c>
      <c r="F402" s="54">
        <v>2</v>
      </c>
      <c r="G402" s="54">
        <v>704</v>
      </c>
    </row>
    <row r="403" spans="1:7">
      <c r="A403" s="53">
        <v>402</v>
      </c>
      <c r="B403" s="55">
        <v>37335</v>
      </c>
      <c r="C403" s="54" t="s">
        <v>263</v>
      </c>
      <c r="D403" s="54" t="s">
        <v>256</v>
      </c>
      <c r="E403" s="54" t="s">
        <v>255</v>
      </c>
      <c r="F403" s="54">
        <v>5</v>
      </c>
      <c r="G403" s="54">
        <v>100</v>
      </c>
    </row>
    <row r="404" spans="1:7">
      <c r="A404" s="53">
        <v>403</v>
      </c>
      <c r="B404" s="55">
        <v>37442</v>
      </c>
      <c r="C404" s="54" t="s">
        <v>258</v>
      </c>
      <c r="D404" s="54" t="s">
        <v>261</v>
      </c>
      <c r="E404" s="54" t="s">
        <v>255</v>
      </c>
      <c r="F404" s="54">
        <v>2</v>
      </c>
      <c r="G404" s="54">
        <v>1196</v>
      </c>
    </row>
    <row r="405" spans="1:7">
      <c r="A405" s="53">
        <v>404</v>
      </c>
      <c r="B405" s="55">
        <v>37351</v>
      </c>
      <c r="C405" s="54" t="s">
        <v>258</v>
      </c>
      <c r="D405" s="54" t="s">
        <v>262</v>
      </c>
      <c r="E405" s="54" t="s">
        <v>255</v>
      </c>
      <c r="F405" s="54">
        <v>5</v>
      </c>
      <c r="G405" s="54">
        <v>170</v>
      </c>
    </row>
    <row r="406" spans="1:7">
      <c r="A406" s="53">
        <v>405</v>
      </c>
      <c r="B406" s="55">
        <v>37364</v>
      </c>
      <c r="C406" s="54" t="s">
        <v>258</v>
      </c>
      <c r="D406" s="54" t="s">
        <v>256</v>
      </c>
      <c r="E406" s="54" t="s">
        <v>255</v>
      </c>
      <c r="F406" s="54">
        <v>3</v>
      </c>
      <c r="G406" s="54">
        <v>60</v>
      </c>
    </row>
    <row r="407" spans="1:7">
      <c r="A407" s="53">
        <v>406</v>
      </c>
      <c r="B407" s="55">
        <v>37584</v>
      </c>
      <c r="C407" s="54" t="s">
        <v>263</v>
      </c>
      <c r="D407" s="54" t="s">
        <v>261</v>
      </c>
      <c r="E407" s="54" t="s">
        <v>255</v>
      </c>
      <c r="F407" s="54">
        <v>4</v>
      </c>
      <c r="G407" s="54">
        <v>2392</v>
      </c>
    </row>
    <row r="408" spans="1:7">
      <c r="A408" s="53">
        <v>407</v>
      </c>
      <c r="B408" s="55">
        <v>37471</v>
      </c>
      <c r="C408" s="54" t="s">
        <v>263</v>
      </c>
      <c r="D408" s="54" t="s">
        <v>261</v>
      </c>
      <c r="E408" s="54" t="s">
        <v>255</v>
      </c>
      <c r="F408" s="54">
        <v>4</v>
      </c>
      <c r="G408" s="54">
        <v>2392</v>
      </c>
    </row>
    <row r="409" spans="1:7">
      <c r="A409" s="53">
        <v>408</v>
      </c>
      <c r="B409" s="55">
        <v>37594</v>
      </c>
      <c r="C409" s="54" t="s">
        <v>263</v>
      </c>
      <c r="D409" s="54" t="s">
        <v>264</v>
      </c>
      <c r="E409" s="54" t="s">
        <v>255</v>
      </c>
      <c r="F409" s="54">
        <v>4</v>
      </c>
      <c r="G409" s="54">
        <v>1408</v>
      </c>
    </row>
    <row r="410" spans="1:7">
      <c r="A410" s="53">
        <v>409</v>
      </c>
      <c r="B410" s="55">
        <v>37409</v>
      </c>
      <c r="C410" s="54" t="s">
        <v>268</v>
      </c>
      <c r="D410" s="54" t="s">
        <v>269</v>
      </c>
      <c r="E410" s="54" t="s">
        <v>255</v>
      </c>
      <c r="F410" s="54">
        <v>2</v>
      </c>
      <c r="G410" s="54">
        <v>52</v>
      </c>
    </row>
    <row r="411" spans="1:7">
      <c r="A411" s="53">
        <v>410</v>
      </c>
      <c r="B411" s="55">
        <v>37283</v>
      </c>
      <c r="C411" s="54" t="s">
        <v>258</v>
      </c>
      <c r="D411" s="54" t="s">
        <v>264</v>
      </c>
      <c r="E411" s="54" t="s">
        <v>255</v>
      </c>
      <c r="F411" s="54">
        <v>4</v>
      </c>
      <c r="G411" s="54">
        <v>1408</v>
      </c>
    </row>
    <row r="412" spans="1:7">
      <c r="A412" s="53">
        <v>411</v>
      </c>
      <c r="B412" s="55">
        <v>37518</v>
      </c>
      <c r="C412" s="54" t="s">
        <v>258</v>
      </c>
      <c r="D412" s="54" t="s">
        <v>253</v>
      </c>
      <c r="E412" s="54" t="s">
        <v>255</v>
      </c>
      <c r="F412" s="54">
        <v>4</v>
      </c>
      <c r="G412" s="54">
        <v>380</v>
      </c>
    </row>
    <row r="413" spans="1:7">
      <c r="A413" s="53">
        <v>412</v>
      </c>
      <c r="B413" s="55">
        <v>37477</v>
      </c>
      <c r="C413" s="54" t="s">
        <v>258</v>
      </c>
      <c r="D413" s="54" t="s">
        <v>261</v>
      </c>
      <c r="E413" s="54" t="s">
        <v>260</v>
      </c>
      <c r="F413" s="54">
        <v>4</v>
      </c>
      <c r="G413" s="54">
        <v>2392</v>
      </c>
    </row>
    <row r="414" spans="1:7">
      <c r="A414" s="53">
        <v>413</v>
      </c>
      <c r="B414" s="55">
        <v>37366</v>
      </c>
      <c r="C414" s="54" t="s">
        <v>254</v>
      </c>
      <c r="D414" s="54" t="s">
        <v>253</v>
      </c>
      <c r="E414" s="54" t="s">
        <v>260</v>
      </c>
      <c r="F414" s="54">
        <v>4</v>
      </c>
      <c r="G414" s="54">
        <v>380</v>
      </c>
    </row>
    <row r="415" spans="1:7">
      <c r="A415" s="53">
        <v>414</v>
      </c>
      <c r="B415" s="55">
        <v>37413</v>
      </c>
      <c r="C415" s="54" t="s">
        <v>258</v>
      </c>
      <c r="D415" s="54" t="s">
        <v>257</v>
      </c>
      <c r="E415" s="54" t="s">
        <v>260</v>
      </c>
      <c r="F415" s="54">
        <v>5</v>
      </c>
      <c r="G415" s="54">
        <v>75</v>
      </c>
    </row>
    <row r="416" spans="1:7">
      <c r="A416" s="53">
        <v>415</v>
      </c>
      <c r="B416" s="55">
        <v>37611</v>
      </c>
      <c r="C416" s="54" t="s">
        <v>258</v>
      </c>
      <c r="D416" s="54" t="s">
        <v>256</v>
      </c>
      <c r="E416" s="54" t="s">
        <v>255</v>
      </c>
      <c r="F416" s="54">
        <v>3</v>
      </c>
      <c r="G416" s="54">
        <v>60</v>
      </c>
    </row>
    <row r="417" spans="1:7">
      <c r="A417" s="53">
        <v>416</v>
      </c>
      <c r="B417" s="55">
        <v>37610</v>
      </c>
      <c r="C417" s="54" t="s">
        <v>263</v>
      </c>
      <c r="D417" s="54" t="s">
        <v>269</v>
      </c>
      <c r="E417" s="54" t="s">
        <v>255</v>
      </c>
      <c r="F417" s="54">
        <v>4</v>
      </c>
      <c r="G417" s="54">
        <v>104</v>
      </c>
    </row>
    <row r="418" spans="1:7">
      <c r="A418" s="53">
        <v>417</v>
      </c>
      <c r="B418" s="55">
        <v>37464</v>
      </c>
      <c r="C418" s="54" t="s">
        <v>254</v>
      </c>
      <c r="D418" s="54" t="s">
        <v>261</v>
      </c>
      <c r="E418" s="54" t="s">
        <v>260</v>
      </c>
      <c r="F418" s="54">
        <v>4</v>
      </c>
      <c r="G418" s="54">
        <v>2392</v>
      </c>
    </row>
    <row r="419" spans="1:7">
      <c r="A419" s="53">
        <v>418</v>
      </c>
      <c r="B419" s="55">
        <v>37592</v>
      </c>
      <c r="C419" s="54" t="s">
        <v>258</v>
      </c>
      <c r="D419" s="54" t="s">
        <v>265</v>
      </c>
      <c r="E419" s="54" t="s">
        <v>260</v>
      </c>
      <c r="F419" s="54">
        <v>4</v>
      </c>
      <c r="G419" s="54">
        <v>220</v>
      </c>
    </row>
    <row r="420" spans="1:7">
      <c r="A420" s="53">
        <v>419</v>
      </c>
      <c r="B420" s="55">
        <v>37520</v>
      </c>
      <c r="C420" s="54" t="s">
        <v>258</v>
      </c>
      <c r="D420" s="54" t="s">
        <v>264</v>
      </c>
      <c r="E420" s="54" t="s">
        <v>255</v>
      </c>
      <c r="F420" s="54">
        <v>2</v>
      </c>
      <c r="G420" s="54">
        <v>704</v>
      </c>
    </row>
    <row r="421" spans="1:7">
      <c r="A421" s="53">
        <v>420</v>
      </c>
      <c r="B421" s="55">
        <v>37385</v>
      </c>
      <c r="C421" s="54" t="s">
        <v>258</v>
      </c>
      <c r="D421" s="54" t="s">
        <v>266</v>
      </c>
      <c r="E421" s="54" t="s">
        <v>255</v>
      </c>
      <c r="F421" s="54">
        <v>1</v>
      </c>
      <c r="G421" s="54">
        <v>8</v>
      </c>
    </row>
    <row r="422" spans="1:7">
      <c r="A422" s="53">
        <v>421</v>
      </c>
      <c r="B422" s="55">
        <v>37497</v>
      </c>
      <c r="C422" s="54" t="s">
        <v>258</v>
      </c>
      <c r="D422" s="54" t="s">
        <v>266</v>
      </c>
      <c r="E422" s="54" t="s">
        <v>255</v>
      </c>
      <c r="F422" s="54">
        <v>2</v>
      </c>
      <c r="G422" s="54">
        <v>16</v>
      </c>
    </row>
    <row r="423" spans="1:7">
      <c r="A423" s="53">
        <v>422</v>
      </c>
      <c r="B423" s="55">
        <v>37354</v>
      </c>
      <c r="C423" s="54" t="s">
        <v>258</v>
      </c>
      <c r="D423" s="54" t="s">
        <v>266</v>
      </c>
      <c r="E423" s="54" t="s">
        <v>255</v>
      </c>
      <c r="F423" s="54">
        <v>3</v>
      </c>
      <c r="G423" s="54">
        <v>24</v>
      </c>
    </row>
    <row r="424" spans="1:7">
      <c r="A424" s="53">
        <v>423</v>
      </c>
      <c r="B424" s="55">
        <v>37346</v>
      </c>
      <c r="C424" s="54" t="s">
        <v>258</v>
      </c>
      <c r="D424" s="54" t="s">
        <v>259</v>
      </c>
      <c r="E424" s="54" t="s">
        <v>255</v>
      </c>
      <c r="F424" s="54">
        <v>5</v>
      </c>
      <c r="G424" s="54">
        <v>1475</v>
      </c>
    </row>
    <row r="425" spans="1:7">
      <c r="A425" s="53">
        <v>424</v>
      </c>
      <c r="B425" s="55">
        <v>37560</v>
      </c>
      <c r="C425" s="54" t="s">
        <v>254</v>
      </c>
      <c r="D425" s="54" t="s">
        <v>266</v>
      </c>
      <c r="E425" s="54" t="s">
        <v>255</v>
      </c>
      <c r="F425" s="54">
        <v>2</v>
      </c>
      <c r="G425" s="54">
        <v>16</v>
      </c>
    </row>
    <row r="426" spans="1:7">
      <c r="A426" s="53">
        <v>425</v>
      </c>
      <c r="B426" s="55">
        <v>37545</v>
      </c>
      <c r="C426" s="54" t="s">
        <v>258</v>
      </c>
      <c r="D426" s="54" t="s">
        <v>256</v>
      </c>
      <c r="E426" s="54" t="s">
        <v>260</v>
      </c>
      <c r="F426" s="54">
        <v>5</v>
      </c>
      <c r="G426" s="54">
        <v>100</v>
      </c>
    </row>
    <row r="427" spans="1:7">
      <c r="A427" s="53">
        <v>426</v>
      </c>
      <c r="B427" s="55">
        <v>37284</v>
      </c>
      <c r="C427" s="54" t="s">
        <v>258</v>
      </c>
      <c r="D427" s="54" t="s">
        <v>269</v>
      </c>
      <c r="E427" s="54" t="s">
        <v>255</v>
      </c>
      <c r="F427" s="54">
        <v>2</v>
      </c>
      <c r="G427" s="54">
        <v>52</v>
      </c>
    </row>
    <row r="428" spans="1:7">
      <c r="A428" s="53">
        <v>427</v>
      </c>
      <c r="B428" s="55">
        <v>37299</v>
      </c>
      <c r="C428" s="54" t="s">
        <v>258</v>
      </c>
      <c r="D428" s="54" t="s">
        <v>257</v>
      </c>
      <c r="E428" s="54" t="s">
        <v>255</v>
      </c>
      <c r="F428" s="54">
        <v>3</v>
      </c>
      <c r="G428" s="54">
        <v>45</v>
      </c>
    </row>
    <row r="429" spans="1:7">
      <c r="A429" s="53">
        <v>428</v>
      </c>
      <c r="B429" s="55">
        <v>37324</v>
      </c>
      <c r="C429" s="54" t="s">
        <v>263</v>
      </c>
      <c r="D429" s="54" t="s">
        <v>256</v>
      </c>
      <c r="E429" s="54" t="s">
        <v>255</v>
      </c>
      <c r="F429" s="54">
        <v>4</v>
      </c>
      <c r="G429" s="54">
        <v>80</v>
      </c>
    </row>
    <row r="430" spans="1:7">
      <c r="A430" s="53">
        <v>429</v>
      </c>
      <c r="B430" s="55">
        <v>37345</v>
      </c>
      <c r="C430" s="54" t="s">
        <v>268</v>
      </c>
      <c r="D430" s="54" t="s">
        <v>261</v>
      </c>
      <c r="E430" s="54" t="s">
        <v>255</v>
      </c>
      <c r="F430" s="54">
        <v>5</v>
      </c>
      <c r="G430" s="54">
        <v>2990</v>
      </c>
    </row>
    <row r="431" spans="1:7">
      <c r="A431" s="53">
        <v>430</v>
      </c>
      <c r="B431" s="55">
        <v>37369</v>
      </c>
      <c r="C431" s="54" t="s">
        <v>263</v>
      </c>
      <c r="D431" s="54" t="s">
        <v>265</v>
      </c>
      <c r="E431" s="54" t="s">
        <v>260</v>
      </c>
      <c r="F431" s="54">
        <v>2</v>
      </c>
      <c r="G431" s="54">
        <v>110</v>
      </c>
    </row>
    <row r="432" spans="1:7">
      <c r="A432" s="53">
        <v>431</v>
      </c>
      <c r="B432" s="55">
        <v>37408</v>
      </c>
      <c r="C432" s="54" t="s">
        <v>258</v>
      </c>
      <c r="D432" s="54" t="s">
        <v>264</v>
      </c>
      <c r="E432" s="54" t="s">
        <v>255</v>
      </c>
      <c r="F432" s="54">
        <v>4</v>
      </c>
      <c r="G432" s="54">
        <v>1408</v>
      </c>
    </row>
    <row r="433" spans="1:7">
      <c r="A433" s="53">
        <v>432</v>
      </c>
      <c r="B433" s="55">
        <v>37454</v>
      </c>
      <c r="C433" s="54" t="s">
        <v>268</v>
      </c>
      <c r="D433" s="54" t="s">
        <v>261</v>
      </c>
      <c r="E433" s="54" t="s">
        <v>255</v>
      </c>
      <c r="F433" s="54">
        <v>2</v>
      </c>
      <c r="G433" s="54">
        <v>1196</v>
      </c>
    </row>
    <row r="434" spans="1:7">
      <c r="A434" s="53">
        <v>433</v>
      </c>
      <c r="B434" s="55">
        <v>37353</v>
      </c>
      <c r="C434" s="54" t="s">
        <v>263</v>
      </c>
      <c r="D434" s="54" t="s">
        <v>265</v>
      </c>
      <c r="E434" s="54" t="s">
        <v>252</v>
      </c>
      <c r="F434" s="54">
        <v>3</v>
      </c>
      <c r="G434" s="54">
        <v>165</v>
      </c>
    </row>
    <row r="435" spans="1:7">
      <c r="A435" s="53">
        <v>434</v>
      </c>
      <c r="B435" s="55">
        <v>37352</v>
      </c>
      <c r="C435" s="54" t="s">
        <v>258</v>
      </c>
      <c r="D435" s="54" t="s">
        <v>259</v>
      </c>
      <c r="E435" s="54" t="s">
        <v>255</v>
      </c>
      <c r="F435" s="54">
        <v>1</v>
      </c>
      <c r="G435" s="54">
        <v>295</v>
      </c>
    </row>
    <row r="436" spans="1:7">
      <c r="A436" s="53">
        <v>435</v>
      </c>
      <c r="B436" s="55">
        <v>37529</v>
      </c>
      <c r="C436" s="54" t="s">
        <v>254</v>
      </c>
      <c r="D436" s="54" t="s">
        <v>265</v>
      </c>
      <c r="E436" s="54" t="s">
        <v>255</v>
      </c>
      <c r="F436" s="54">
        <v>3</v>
      </c>
      <c r="G436" s="54">
        <v>165</v>
      </c>
    </row>
    <row r="437" spans="1:7">
      <c r="A437" s="53">
        <v>436</v>
      </c>
      <c r="B437" s="55">
        <v>37460</v>
      </c>
      <c r="C437" s="54" t="s">
        <v>258</v>
      </c>
      <c r="D437" s="54" t="s">
        <v>261</v>
      </c>
      <c r="E437" s="54" t="s">
        <v>255</v>
      </c>
      <c r="F437" s="54">
        <v>2</v>
      </c>
      <c r="G437" s="54">
        <v>1196</v>
      </c>
    </row>
    <row r="438" spans="1:7">
      <c r="A438" s="53">
        <v>437</v>
      </c>
      <c r="B438" s="55">
        <v>37472</v>
      </c>
      <c r="C438" s="54" t="s">
        <v>258</v>
      </c>
      <c r="D438" s="54" t="s">
        <v>262</v>
      </c>
      <c r="E438" s="54" t="s">
        <v>255</v>
      </c>
      <c r="F438" s="54">
        <v>1</v>
      </c>
      <c r="G438" s="54">
        <v>34</v>
      </c>
    </row>
    <row r="439" spans="1:7">
      <c r="A439" s="53">
        <v>438</v>
      </c>
      <c r="B439" s="55">
        <v>37322</v>
      </c>
      <c r="C439" s="54" t="s">
        <v>258</v>
      </c>
      <c r="D439" s="54" t="s">
        <v>256</v>
      </c>
      <c r="E439" s="54" t="s">
        <v>255</v>
      </c>
      <c r="F439" s="54">
        <v>3</v>
      </c>
      <c r="G439" s="54">
        <v>60</v>
      </c>
    </row>
    <row r="440" spans="1:7">
      <c r="A440" s="53">
        <v>439</v>
      </c>
      <c r="B440" s="55">
        <v>37496</v>
      </c>
      <c r="C440" s="54" t="s">
        <v>258</v>
      </c>
      <c r="D440" s="54" t="s">
        <v>261</v>
      </c>
      <c r="E440" s="54" t="s">
        <v>255</v>
      </c>
      <c r="F440" s="54">
        <v>5</v>
      </c>
      <c r="G440" s="54">
        <v>2990</v>
      </c>
    </row>
    <row r="441" spans="1:7">
      <c r="A441" s="53">
        <v>440</v>
      </c>
      <c r="B441" s="55">
        <v>37392</v>
      </c>
      <c r="C441" s="54" t="s">
        <v>254</v>
      </c>
      <c r="D441" s="54" t="s">
        <v>269</v>
      </c>
      <c r="E441" s="54" t="s">
        <v>255</v>
      </c>
      <c r="F441" s="54">
        <v>3</v>
      </c>
      <c r="G441" s="54">
        <v>78</v>
      </c>
    </row>
    <row r="442" spans="1:7">
      <c r="A442" s="53">
        <v>441</v>
      </c>
      <c r="B442" s="55">
        <v>37378</v>
      </c>
      <c r="C442" s="54" t="s">
        <v>258</v>
      </c>
      <c r="D442" s="54" t="s">
        <v>269</v>
      </c>
      <c r="E442" s="54" t="s">
        <v>255</v>
      </c>
      <c r="F442" s="54">
        <v>5</v>
      </c>
      <c r="G442" s="54">
        <v>130</v>
      </c>
    </row>
    <row r="443" spans="1:7">
      <c r="A443" s="53">
        <v>442</v>
      </c>
      <c r="B443" s="55">
        <v>37614</v>
      </c>
      <c r="C443" s="54" t="s">
        <v>258</v>
      </c>
      <c r="D443" s="54" t="s">
        <v>269</v>
      </c>
      <c r="E443" s="54" t="s">
        <v>260</v>
      </c>
      <c r="F443" s="54">
        <v>4</v>
      </c>
      <c r="G443" s="54">
        <v>104</v>
      </c>
    </row>
    <row r="444" spans="1:7">
      <c r="A444" s="53">
        <v>443</v>
      </c>
      <c r="B444" s="55">
        <v>37268</v>
      </c>
      <c r="C444" s="54" t="s">
        <v>254</v>
      </c>
      <c r="D444" s="54" t="s">
        <v>256</v>
      </c>
      <c r="E444" s="54" t="s">
        <v>255</v>
      </c>
      <c r="F444" s="54">
        <v>1</v>
      </c>
      <c r="G444" s="54">
        <v>20</v>
      </c>
    </row>
    <row r="445" spans="1:7">
      <c r="A445" s="53">
        <v>444</v>
      </c>
      <c r="B445" s="55">
        <v>37593</v>
      </c>
      <c r="C445" s="54" t="s">
        <v>258</v>
      </c>
      <c r="D445" s="54" t="s">
        <v>264</v>
      </c>
      <c r="E445" s="54" t="s">
        <v>255</v>
      </c>
      <c r="F445" s="54">
        <v>4</v>
      </c>
      <c r="G445" s="54">
        <v>1408</v>
      </c>
    </row>
    <row r="446" spans="1:7">
      <c r="A446" s="53">
        <v>445</v>
      </c>
      <c r="B446" s="55">
        <v>37502</v>
      </c>
      <c r="C446" s="54" t="s">
        <v>268</v>
      </c>
      <c r="D446" s="54" t="s">
        <v>269</v>
      </c>
      <c r="E446" s="54" t="s">
        <v>260</v>
      </c>
      <c r="F446" s="54">
        <v>3</v>
      </c>
      <c r="G446" s="54">
        <v>78</v>
      </c>
    </row>
    <row r="447" spans="1:7">
      <c r="A447" s="53">
        <v>446</v>
      </c>
      <c r="B447" s="55">
        <v>37495</v>
      </c>
      <c r="C447" s="54" t="s">
        <v>258</v>
      </c>
      <c r="D447" s="54" t="s">
        <v>269</v>
      </c>
      <c r="E447" s="54" t="s">
        <v>255</v>
      </c>
      <c r="F447" s="54">
        <v>5</v>
      </c>
      <c r="G447" s="54">
        <v>130</v>
      </c>
    </row>
    <row r="448" spans="1:7">
      <c r="A448" s="53">
        <v>447</v>
      </c>
      <c r="B448" s="55">
        <v>37308</v>
      </c>
      <c r="C448" s="54" t="s">
        <v>258</v>
      </c>
      <c r="D448" s="54" t="s">
        <v>265</v>
      </c>
      <c r="E448" s="54" t="s">
        <v>255</v>
      </c>
      <c r="F448" s="54">
        <v>5</v>
      </c>
      <c r="G448" s="54">
        <v>275</v>
      </c>
    </row>
    <row r="449" spans="1:7">
      <c r="A449" s="53">
        <v>448</v>
      </c>
      <c r="B449" s="55">
        <v>37285</v>
      </c>
      <c r="C449" s="54" t="s">
        <v>258</v>
      </c>
      <c r="D449" s="54" t="s">
        <v>256</v>
      </c>
      <c r="E449" s="54" t="s">
        <v>255</v>
      </c>
      <c r="F449" s="54">
        <v>1</v>
      </c>
      <c r="G449" s="54">
        <v>20</v>
      </c>
    </row>
    <row r="450" spans="1:7">
      <c r="A450" s="53">
        <v>449</v>
      </c>
      <c r="B450" s="55">
        <v>37531</v>
      </c>
      <c r="C450" s="54" t="s">
        <v>258</v>
      </c>
      <c r="D450" s="54" t="s">
        <v>261</v>
      </c>
      <c r="E450" s="54" t="s">
        <v>255</v>
      </c>
      <c r="F450" s="54">
        <v>3</v>
      </c>
      <c r="G450" s="54">
        <v>1794</v>
      </c>
    </row>
    <row r="451" spans="1:7">
      <c r="A451" s="53">
        <v>450</v>
      </c>
      <c r="B451" s="55">
        <v>37576</v>
      </c>
      <c r="C451" s="54" t="s">
        <v>267</v>
      </c>
      <c r="D451" s="54" t="s">
        <v>262</v>
      </c>
      <c r="E451" s="54" t="s">
        <v>255</v>
      </c>
      <c r="F451" s="54">
        <v>2</v>
      </c>
      <c r="G451" s="54">
        <v>68</v>
      </c>
    </row>
    <row r="452" spans="1:7">
      <c r="A452" s="53">
        <v>451</v>
      </c>
      <c r="B452" s="55">
        <v>37444</v>
      </c>
      <c r="C452" s="54" t="s">
        <v>254</v>
      </c>
      <c r="D452" s="54" t="s">
        <v>269</v>
      </c>
      <c r="E452" s="54" t="s">
        <v>252</v>
      </c>
      <c r="F452" s="54">
        <v>3</v>
      </c>
      <c r="G452" s="54">
        <v>78</v>
      </c>
    </row>
    <row r="453" spans="1:7">
      <c r="A453" s="53">
        <v>452</v>
      </c>
      <c r="B453" s="55">
        <v>37442</v>
      </c>
      <c r="C453" s="54" t="s">
        <v>254</v>
      </c>
      <c r="D453" s="54" t="s">
        <v>264</v>
      </c>
      <c r="E453" s="54" t="s">
        <v>255</v>
      </c>
      <c r="F453" s="54">
        <v>1</v>
      </c>
      <c r="G453" s="54">
        <v>352</v>
      </c>
    </row>
    <row r="454" spans="1:7">
      <c r="A454" s="53">
        <v>453</v>
      </c>
      <c r="B454" s="55">
        <v>37454</v>
      </c>
      <c r="C454" s="54" t="s">
        <v>258</v>
      </c>
      <c r="D454" s="54" t="s">
        <v>266</v>
      </c>
      <c r="E454" s="54" t="s">
        <v>252</v>
      </c>
      <c r="F454" s="54">
        <v>4</v>
      </c>
      <c r="G454" s="54">
        <v>32</v>
      </c>
    </row>
    <row r="455" spans="1:7">
      <c r="A455" s="53">
        <v>454</v>
      </c>
      <c r="B455" s="55">
        <v>37322</v>
      </c>
      <c r="C455" s="54" t="s">
        <v>258</v>
      </c>
      <c r="D455" s="54" t="s">
        <v>261</v>
      </c>
      <c r="E455" s="54" t="s">
        <v>255</v>
      </c>
      <c r="F455" s="54">
        <v>3</v>
      </c>
      <c r="G455" s="54">
        <v>1794</v>
      </c>
    </row>
    <row r="456" spans="1:7">
      <c r="A456" s="53">
        <v>455</v>
      </c>
      <c r="B456" s="55">
        <v>37570</v>
      </c>
      <c r="C456" s="54" t="s">
        <v>258</v>
      </c>
      <c r="D456" s="54" t="s">
        <v>266</v>
      </c>
      <c r="E456" s="54" t="s">
        <v>255</v>
      </c>
      <c r="F456" s="54">
        <v>3</v>
      </c>
      <c r="G456" s="54">
        <v>24</v>
      </c>
    </row>
    <row r="457" spans="1:7">
      <c r="A457" s="53">
        <v>456</v>
      </c>
      <c r="B457" s="55">
        <v>37551</v>
      </c>
      <c r="C457" s="54" t="s">
        <v>263</v>
      </c>
      <c r="D457" s="54" t="s">
        <v>265</v>
      </c>
      <c r="E457" s="54" t="s">
        <v>255</v>
      </c>
      <c r="F457" s="54">
        <v>3</v>
      </c>
      <c r="G457" s="54">
        <v>165</v>
      </c>
    </row>
    <row r="458" spans="1:7">
      <c r="A458" s="53">
        <v>457</v>
      </c>
      <c r="B458" s="55">
        <v>37475</v>
      </c>
      <c r="C458" s="54" t="s">
        <v>267</v>
      </c>
      <c r="D458" s="54" t="s">
        <v>269</v>
      </c>
      <c r="E458" s="54" t="s">
        <v>255</v>
      </c>
      <c r="F458" s="54">
        <v>4</v>
      </c>
      <c r="G458" s="54">
        <v>104</v>
      </c>
    </row>
    <row r="459" spans="1:7">
      <c r="A459" s="53">
        <v>458</v>
      </c>
      <c r="B459" s="55">
        <v>37438</v>
      </c>
      <c r="C459" s="54" t="s">
        <v>258</v>
      </c>
      <c r="D459" s="54" t="s">
        <v>261</v>
      </c>
      <c r="E459" s="54" t="s">
        <v>255</v>
      </c>
      <c r="F459" s="54">
        <v>3</v>
      </c>
      <c r="G459" s="54">
        <v>1794</v>
      </c>
    </row>
    <row r="460" spans="1:7">
      <c r="A460" s="53">
        <v>459</v>
      </c>
      <c r="B460" s="55">
        <v>37577</v>
      </c>
      <c r="C460" s="54" t="s">
        <v>263</v>
      </c>
      <c r="D460" s="54" t="s">
        <v>262</v>
      </c>
      <c r="E460" s="54" t="s">
        <v>255</v>
      </c>
      <c r="F460" s="54">
        <v>2</v>
      </c>
      <c r="G460" s="54">
        <v>68</v>
      </c>
    </row>
    <row r="461" spans="1:7">
      <c r="A461" s="53">
        <v>460</v>
      </c>
      <c r="B461" s="55">
        <v>37490</v>
      </c>
      <c r="C461" s="54" t="s">
        <v>268</v>
      </c>
      <c r="D461" s="54" t="s">
        <v>261</v>
      </c>
      <c r="E461" s="54" t="s">
        <v>255</v>
      </c>
      <c r="F461" s="54">
        <v>3</v>
      </c>
      <c r="G461" s="54">
        <v>1794</v>
      </c>
    </row>
    <row r="462" spans="1:7">
      <c r="A462" s="53">
        <v>461</v>
      </c>
      <c r="B462" s="55">
        <v>37419</v>
      </c>
      <c r="C462" s="54" t="s">
        <v>263</v>
      </c>
      <c r="D462" s="54" t="s">
        <v>261</v>
      </c>
      <c r="E462" s="54" t="s">
        <v>255</v>
      </c>
      <c r="F462" s="54">
        <v>1</v>
      </c>
      <c r="G462" s="54">
        <v>598</v>
      </c>
    </row>
    <row r="463" spans="1:7">
      <c r="A463" s="53">
        <v>462</v>
      </c>
      <c r="B463" s="55">
        <v>37332</v>
      </c>
      <c r="C463" s="54" t="s">
        <v>268</v>
      </c>
      <c r="D463" s="54" t="s">
        <v>265</v>
      </c>
      <c r="E463" s="54" t="s">
        <v>255</v>
      </c>
      <c r="F463" s="54">
        <v>2</v>
      </c>
      <c r="G463" s="54">
        <v>110</v>
      </c>
    </row>
    <row r="464" spans="1:7">
      <c r="A464" s="53">
        <v>463</v>
      </c>
      <c r="B464" s="55">
        <v>37618</v>
      </c>
      <c r="C464" s="54" t="s">
        <v>254</v>
      </c>
      <c r="D464" s="54" t="s">
        <v>256</v>
      </c>
      <c r="E464" s="54" t="s">
        <v>252</v>
      </c>
      <c r="F464" s="54">
        <v>5</v>
      </c>
      <c r="G464" s="54">
        <v>100</v>
      </c>
    </row>
    <row r="465" spans="1:7">
      <c r="A465" s="53">
        <v>464</v>
      </c>
      <c r="B465" s="55">
        <v>37353</v>
      </c>
      <c r="C465" s="54" t="s">
        <v>263</v>
      </c>
      <c r="D465" s="54" t="s">
        <v>262</v>
      </c>
      <c r="E465" s="54" t="s">
        <v>255</v>
      </c>
      <c r="F465" s="54">
        <v>3</v>
      </c>
      <c r="G465" s="54">
        <v>102</v>
      </c>
    </row>
    <row r="466" spans="1:7">
      <c r="A466" s="53">
        <v>465</v>
      </c>
      <c r="B466" s="55">
        <v>37357</v>
      </c>
      <c r="C466" s="54" t="s">
        <v>268</v>
      </c>
      <c r="D466" s="54" t="s">
        <v>256</v>
      </c>
      <c r="E466" s="54" t="s">
        <v>260</v>
      </c>
      <c r="F466" s="54">
        <v>3</v>
      </c>
      <c r="G466" s="54">
        <v>60</v>
      </c>
    </row>
    <row r="467" spans="1:7">
      <c r="A467" s="53">
        <v>466</v>
      </c>
      <c r="B467" s="55">
        <v>37482</v>
      </c>
      <c r="C467" s="54" t="s">
        <v>263</v>
      </c>
      <c r="D467" s="54" t="s">
        <v>253</v>
      </c>
      <c r="E467" s="54" t="s">
        <v>255</v>
      </c>
      <c r="F467" s="54">
        <v>2</v>
      </c>
      <c r="G467" s="54">
        <v>190</v>
      </c>
    </row>
    <row r="468" spans="1:7">
      <c r="A468" s="53">
        <v>467</v>
      </c>
      <c r="B468" s="55">
        <v>37508</v>
      </c>
      <c r="C468" s="54" t="s">
        <v>258</v>
      </c>
      <c r="D468" s="54" t="s">
        <v>262</v>
      </c>
      <c r="E468" s="54" t="s">
        <v>255</v>
      </c>
      <c r="F468" s="54">
        <v>3</v>
      </c>
      <c r="G468" s="54">
        <v>102</v>
      </c>
    </row>
    <row r="469" spans="1:7">
      <c r="A469" s="53">
        <v>468</v>
      </c>
      <c r="B469" s="55">
        <v>37523</v>
      </c>
      <c r="C469" s="54" t="s">
        <v>258</v>
      </c>
      <c r="D469" s="54" t="s">
        <v>261</v>
      </c>
      <c r="E469" s="54" t="s">
        <v>255</v>
      </c>
      <c r="F469" s="54">
        <v>2</v>
      </c>
      <c r="G469" s="54">
        <v>1196</v>
      </c>
    </row>
    <row r="470" spans="1:7">
      <c r="A470" s="53">
        <v>469</v>
      </c>
      <c r="B470" s="55">
        <v>37347</v>
      </c>
      <c r="C470" s="54" t="s">
        <v>268</v>
      </c>
      <c r="D470" s="54" t="s">
        <v>261</v>
      </c>
      <c r="E470" s="54" t="s">
        <v>260</v>
      </c>
      <c r="F470" s="54">
        <v>3</v>
      </c>
      <c r="G470" s="54">
        <v>1794</v>
      </c>
    </row>
    <row r="471" spans="1:7">
      <c r="A471" s="53">
        <v>470</v>
      </c>
      <c r="B471" s="55">
        <v>37299</v>
      </c>
      <c r="C471" s="54" t="s">
        <v>258</v>
      </c>
      <c r="D471" s="54" t="s">
        <v>256</v>
      </c>
      <c r="E471" s="54" t="s">
        <v>252</v>
      </c>
      <c r="F471" s="54">
        <v>3</v>
      </c>
      <c r="G471" s="54">
        <v>60</v>
      </c>
    </row>
    <row r="472" spans="1:7">
      <c r="A472" s="53">
        <v>471</v>
      </c>
      <c r="B472" s="55">
        <v>37529</v>
      </c>
      <c r="C472" s="54" t="s">
        <v>254</v>
      </c>
      <c r="D472" s="54" t="s">
        <v>256</v>
      </c>
      <c r="E472" s="54" t="s">
        <v>255</v>
      </c>
      <c r="F472" s="54">
        <v>5</v>
      </c>
      <c r="G472" s="54">
        <v>100</v>
      </c>
    </row>
    <row r="473" spans="1:7">
      <c r="A473" s="53">
        <v>472</v>
      </c>
      <c r="B473" s="55">
        <v>37487</v>
      </c>
      <c r="C473" s="54" t="s">
        <v>258</v>
      </c>
      <c r="D473" s="54" t="s">
        <v>262</v>
      </c>
      <c r="E473" s="54" t="s">
        <v>255</v>
      </c>
      <c r="F473" s="54">
        <v>4</v>
      </c>
      <c r="G473" s="54">
        <v>136</v>
      </c>
    </row>
    <row r="474" spans="1:7">
      <c r="A474" s="53">
        <v>473</v>
      </c>
      <c r="B474" s="55">
        <v>37283</v>
      </c>
      <c r="C474" s="54" t="s">
        <v>263</v>
      </c>
      <c r="D474" s="54" t="s">
        <v>265</v>
      </c>
      <c r="E474" s="54" t="s">
        <v>255</v>
      </c>
      <c r="F474" s="54">
        <v>2</v>
      </c>
      <c r="G474" s="54">
        <v>110</v>
      </c>
    </row>
    <row r="475" spans="1:7">
      <c r="A475" s="53">
        <v>474</v>
      </c>
      <c r="B475" s="55">
        <v>37523</v>
      </c>
      <c r="C475" s="54" t="s">
        <v>263</v>
      </c>
      <c r="D475" s="54" t="s">
        <v>259</v>
      </c>
      <c r="E475" s="54" t="s">
        <v>255</v>
      </c>
      <c r="F475" s="54">
        <v>4</v>
      </c>
      <c r="G475" s="54">
        <v>1180</v>
      </c>
    </row>
    <row r="476" spans="1:7">
      <c r="A476" s="53">
        <v>475</v>
      </c>
      <c r="B476" s="55">
        <v>37314</v>
      </c>
      <c r="C476" s="54" t="s">
        <v>258</v>
      </c>
      <c r="D476" s="54" t="s">
        <v>259</v>
      </c>
      <c r="E476" s="54" t="s">
        <v>255</v>
      </c>
      <c r="F476" s="54">
        <v>2</v>
      </c>
      <c r="G476" s="54">
        <v>590</v>
      </c>
    </row>
    <row r="477" spans="1:7">
      <c r="A477" s="53">
        <v>476</v>
      </c>
      <c r="B477" s="55">
        <v>37493</v>
      </c>
      <c r="C477" s="54" t="s">
        <v>263</v>
      </c>
      <c r="D477" s="54" t="s">
        <v>265</v>
      </c>
      <c r="E477" s="54" t="s">
        <v>255</v>
      </c>
      <c r="F477" s="54">
        <v>2</v>
      </c>
      <c r="G477" s="54">
        <v>110</v>
      </c>
    </row>
    <row r="478" spans="1:7">
      <c r="A478" s="53">
        <v>477</v>
      </c>
      <c r="B478" s="55">
        <v>37340</v>
      </c>
      <c r="C478" s="54" t="s">
        <v>263</v>
      </c>
      <c r="D478" s="54" t="s">
        <v>256</v>
      </c>
      <c r="E478" s="54" t="s">
        <v>255</v>
      </c>
      <c r="F478" s="54">
        <v>4</v>
      </c>
      <c r="G478" s="54">
        <v>80</v>
      </c>
    </row>
    <row r="479" spans="1:7">
      <c r="A479" s="53">
        <v>478</v>
      </c>
      <c r="B479" s="55">
        <v>37554</v>
      </c>
      <c r="C479" s="54" t="s">
        <v>268</v>
      </c>
      <c r="D479" s="54" t="s">
        <v>264</v>
      </c>
      <c r="E479" s="54" t="s">
        <v>260</v>
      </c>
      <c r="F479" s="54">
        <v>4</v>
      </c>
      <c r="G479" s="54">
        <v>1408</v>
      </c>
    </row>
    <row r="480" spans="1:7">
      <c r="A480" s="53">
        <v>479</v>
      </c>
      <c r="B480" s="55">
        <v>37498</v>
      </c>
      <c r="C480" s="54" t="s">
        <v>258</v>
      </c>
      <c r="D480" s="54" t="s">
        <v>266</v>
      </c>
      <c r="E480" s="54" t="s">
        <v>255</v>
      </c>
      <c r="F480" s="54">
        <v>4</v>
      </c>
      <c r="G480" s="54">
        <v>32</v>
      </c>
    </row>
    <row r="481" spans="1:7">
      <c r="A481" s="53">
        <v>480</v>
      </c>
      <c r="B481" s="55">
        <v>37387</v>
      </c>
      <c r="C481" s="54" t="s">
        <v>267</v>
      </c>
      <c r="D481" s="54" t="s">
        <v>253</v>
      </c>
      <c r="E481" s="54" t="s">
        <v>255</v>
      </c>
      <c r="F481" s="54">
        <v>5</v>
      </c>
      <c r="G481" s="54">
        <v>475</v>
      </c>
    </row>
    <row r="482" spans="1:7">
      <c r="A482" s="53">
        <v>481</v>
      </c>
      <c r="B482" s="55">
        <v>37384</v>
      </c>
      <c r="C482" s="54" t="s">
        <v>267</v>
      </c>
      <c r="D482" s="54" t="s">
        <v>257</v>
      </c>
      <c r="E482" s="54" t="s">
        <v>255</v>
      </c>
      <c r="F482" s="54">
        <v>1</v>
      </c>
      <c r="G482" s="54">
        <v>15</v>
      </c>
    </row>
    <row r="483" spans="1:7">
      <c r="A483" s="53">
        <v>482</v>
      </c>
      <c r="B483" s="55">
        <v>37497</v>
      </c>
      <c r="C483" s="54" t="s">
        <v>263</v>
      </c>
      <c r="D483" s="54" t="s">
        <v>259</v>
      </c>
      <c r="E483" s="54" t="s">
        <v>255</v>
      </c>
      <c r="F483" s="54">
        <v>4</v>
      </c>
      <c r="G483" s="54">
        <v>1180</v>
      </c>
    </row>
    <row r="484" spans="1:7">
      <c r="A484" s="53">
        <v>483</v>
      </c>
      <c r="B484" s="55">
        <v>37374</v>
      </c>
      <c r="C484" s="54" t="s">
        <v>258</v>
      </c>
      <c r="D484" s="54" t="s">
        <v>266</v>
      </c>
      <c r="E484" s="54" t="s">
        <v>255</v>
      </c>
      <c r="F484" s="54">
        <v>1</v>
      </c>
      <c r="G484" s="54">
        <v>8</v>
      </c>
    </row>
    <row r="485" spans="1:7">
      <c r="A485" s="53">
        <v>484</v>
      </c>
      <c r="B485" s="55">
        <v>37595</v>
      </c>
      <c r="C485" s="54" t="s">
        <v>258</v>
      </c>
      <c r="D485" s="54" t="s">
        <v>259</v>
      </c>
      <c r="E485" s="54" t="s">
        <v>255</v>
      </c>
      <c r="F485" s="54">
        <v>3</v>
      </c>
      <c r="G485" s="54">
        <v>885</v>
      </c>
    </row>
    <row r="486" spans="1:7">
      <c r="A486" s="53">
        <v>485</v>
      </c>
      <c r="B486" s="55">
        <v>37266</v>
      </c>
      <c r="C486" s="54" t="s">
        <v>263</v>
      </c>
      <c r="D486" s="54" t="s">
        <v>264</v>
      </c>
      <c r="E486" s="54" t="s">
        <v>255</v>
      </c>
      <c r="F486" s="54">
        <v>4</v>
      </c>
      <c r="G486" s="54">
        <v>1408</v>
      </c>
    </row>
    <row r="487" spans="1:7">
      <c r="A487" s="53">
        <v>486</v>
      </c>
      <c r="B487" s="55">
        <v>37588</v>
      </c>
      <c r="C487" s="54" t="s">
        <v>258</v>
      </c>
      <c r="D487" s="54" t="s">
        <v>261</v>
      </c>
      <c r="E487" s="54" t="s">
        <v>255</v>
      </c>
      <c r="F487" s="54">
        <v>1</v>
      </c>
      <c r="G487" s="54">
        <v>598</v>
      </c>
    </row>
    <row r="488" spans="1:7">
      <c r="A488" s="53">
        <v>487</v>
      </c>
      <c r="B488" s="55">
        <v>37392</v>
      </c>
      <c r="C488" s="54" t="s">
        <v>254</v>
      </c>
      <c r="D488" s="54" t="s">
        <v>259</v>
      </c>
      <c r="E488" s="54" t="s">
        <v>255</v>
      </c>
      <c r="F488" s="54">
        <v>1</v>
      </c>
      <c r="G488" s="54">
        <v>295</v>
      </c>
    </row>
    <row r="489" spans="1:7">
      <c r="A489" s="53">
        <v>488</v>
      </c>
      <c r="B489" s="55">
        <v>37600</v>
      </c>
      <c r="C489" s="54" t="s">
        <v>268</v>
      </c>
      <c r="D489" s="54" t="s">
        <v>257</v>
      </c>
      <c r="E489" s="54" t="s">
        <v>255</v>
      </c>
      <c r="F489" s="54">
        <v>4</v>
      </c>
      <c r="G489" s="54">
        <v>60</v>
      </c>
    </row>
    <row r="490" spans="1:7">
      <c r="A490" s="53">
        <v>489</v>
      </c>
      <c r="B490" s="55">
        <v>37570</v>
      </c>
      <c r="C490" s="54" t="s">
        <v>263</v>
      </c>
      <c r="D490" s="54" t="s">
        <v>266</v>
      </c>
      <c r="E490" s="54" t="s">
        <v>255</v>
      </c>
      <c r="F490" s="54">
        <v>1</v>
      </c>
      <c r="G490" s="54">
        <v>8</v>
      </c>
    </row>
    <row r="491" spans="1:7">
      <c r="A491" s="53">
        <v>490</v>
      </c>
      <c r="B491" s="55">
        <v>37587</v>
      </c>
      <c r="C491" s="54" t="s">
        <v>254</v>
      </c>
      <c r="D491" s="54" t="s">
        <v>265</v>
      </c>
      <c r="E491" s="54" t="s">
        <v>260</v>
      </c>
      <c r="F491" s="54">
        <v>4</v>
      </c>
      <c r="G491" s="54">
        <v>220</v>
      </c>
    </row>
    <row r="492" spans="1:7">
      <c r="A492" s="53">
        <v>491</v>
      </c>
      <c r="B492" s="55">
        <v>37502</v>
      </c>
      <c r="C492" s="54" t="s">
        <v>258</v>
      </c>
      <c r="D492" s="54" t="s">
        <v>265</v>
      </c>
      <c r="E492" s="54" t="s">
        <v>255</v>
      </c>
      <c r="F492" s="54">
        <v>2</v>
      </c>
      <c r="G492" s="54">
        <v>110</v>
      </c>
    </row>
    <row r="493" spans="1:7">
      <c r="A493" s="53">
        <v>492</v>
      </c>
      <c r="B493" s="55">
        <v>37446</v>
      </c>
      <c r="C493" s="54" t="s">
        <v>263</v>
      </c>
      <c r="D493" s="54" t="s">
        <v>269</v>
      </c>
      <c r="E493" s="54" t="s">
        <v>260</v>
      </c>
      <c r="F493" s="54">
        <v>4</v>
      </c>
      <c r="G493" s="54">
        <v>104</v>
      </c>
    </row>
    <row r="494" spans="1:7">
      <c r="A494" s="53">
        <v>493</v>
      </c>
      <c r="B494" s="55">
        <v>37307</v>
      </c>
      <c r="C494" s="54" t="s">
        <v>263</v>
      </c>
      <c r="D494" s="54" t="s">
        <v>265</v>
      </c>
      <c r="E494" s="54" t="s">
        <v>260</v>
      </c>
      <c r="F494" s="54">
        <v>4</v>
      </c>
      <c r="G494" s="54">
        <v>220</v>
      </c>
    </row>
    <row r="495" spans="1:7">
      <c r="A495" s="53">
        <v>494</v>
      </c>
      <c r="B495" s="55">
        <v>37499</v>
      </c>
      <c r="C495" s="54" t="s">
        <v>267</v>
      </c>
      <c r="D495" s="54" t="s">
        <v>269</v>
      </c>
      <c r="E495" s="54" t="s">
        <v>255</v>
      </c>
      <c r="F495" s="54">
        <v>4</v>
      </c>
      <c r="G495" s="54">
        <v>104</v>
      </c>
    </row>
    <row r="496" spans="1:7">
      <c r="A496" s="53">
        <v>495</v>
      </c>
      <c r="B496" s="55">
        <v>37395</v>
      </c>
      <c r="C496" s="54" t="s">
        <v>254</v>
      </c>
      <c r="D496" s="54" t="s">
        <v>256</v>
      </c>
      <c r="E496" s="54" t="s">
        <v>255</v>
      </c>
      <c r="F496" s="54">
        <v>1</v>
      </c>
      <c r="G496" s="54">
        <v>20</v>
      </c>
    </row>
    <row r="497" spans="1:7">
      <c r="A497" s="53">
        <v>496</v>
      </c>
      <c r="B497" s="55">
        <v>37558</v>
      </c>
      <c r="C497" s="54" t="s">
        <v>263</v>
      </c>
      <c r="D497" s="54" t="s">
        <v>253</v>
      </c>
      <c r="E497" s="54" t="s">
        <v>255</v>
      </c>
      <c r="F497" s="54">
        <v>2</v>
      </c>
      <c r="G497" s="54">
        <v>190</v>
      </c>
    </row>
    <row r="498" spans="1:7">
      <c r="A498" s="53">
        <v>497</v>
      </c>
      <c r="B498" s="55">
        <v>37401</v>
      </c>
      <c r="C498" s="54" t="s">
        <v>254</v>
      </c>
      <c r="D498" s="54" t="s">
        <v>269</v>
      </c>
      <c r="E498" s="54" t="s">
        <v>255</v>
      </c>
      <c r="F498" s="54">
        <v>1</v>
      </c>
      <c r="G498" s="54">
        <v>26</v>
      </c>
    </row>
    <row r="499" spans="1:7">
      <c r="A499" s="53">
        <v>498</v>
      </c>
      <c r="B499" s="55">
        <v>37588</v>
      </c>
      <c r="C499" s="54" t="s">
        <v>258</v>
      </c>
      <c r="D499" s="54" t="s">
        <v>256</v>
      </c>
      <c r="E499" s="54" t="s">
        <v>260</v>
      </c>
      <c r="F499" s="54">
        <v>4</v>
      </c>
      <c r="G499" s="54">
        <v>80</v>
      </c>
    </row>
    <row r="500" spans="1:7">
      <c r="A500" s="53">
        <v>499</v>
      </c>
      <c r="B500" s="55">
        <v>37305</v>
      </c>
      <c r="C500" s="54" t="s">
        <v>263</v>
      </c>
      <c r="D500" s="54" t="s">
        <v>262</v>
      </c>
      <c r="E500" s="54" t="s">
        <v>255</v>
      </c>
      <c r="F500" s="54">
        <v>4</v>
      </c>
      <c r="G500" s="54">
        <v>136</v>
      </c>
    </row>
    <row r="501" spans="1:7">
      <c r="A501" s="53">
        <v>500</v>
      </c>
      <c r="B501" s="55">
        <v>37326</v>
      </c>
      <c r="C501" s="54" t="s">
        <v>267</v>
      </c>
      <c r="D501" s="54" t="s">
        <v>269</v>
      </c>
      <c r="E501" s="54" t="s">
        <v>260</v>
      </c>
      <c r="F501" s="54">
        <v>1</v>
      </c>
      <c r="G501" s="54">
        <v>26</v>
      </c>
    </row>
    <row r="502" spans="1:7">
      <c r="A502" s="53">
        <v>501</v>
      </c>
      <c r="B502" s="55">
        <v>37386</v>
      </c>
      <c r="C502" s="54" t="s">
        <v>258</v>
      </c>
      <c r="D502" s="54" t="s">
        <v>261</v>
      </c>
      <c r="E502" s="54" t="s">
        <v>252</v>
      </c>
      <c r="F502" s="54">
        <v>2</v>
      </c>
      <c r="G502" s="54">
        <v>1196</v>
      </c>
    </row>
    <row r="503" spans="1:7">
      <c r="A503" s="53">
        <v>502</v>
      </c>
      <c r="B503" s="55">
        <v>37340</v>
      </c>
      <c r="C503" s="54" t="s">
        <v>258</v>
      </c>
      <c r="D503" s="54" t="s">
        <v>264</v>
      </c>
      <c r="E503" s="54" t="s">
        <v>255</v>
      </c>
      <c r="F503" s="54">
        <v>2</v>
      </c>
      <c r="G503" s="54">
        <v>704</v>
      </c>
    </row>
    <row r="504" spans="1:7">
      <c r="A504" s="53">
        <v>503</v>
      </c>
      <c r="B504" s="55">
        <v>37560</v>
      </c>
      <c r="C504" s="54" t="s">
        <v>258</v>
      </c>
      <c r="D504" s="54" t="s">
        <v>264</v>
      </c>
      <c r="E504" s="54" t="s">
        <v>255</v>
      </c>
      <c r="F504" s="54">
        <v>5</v>
      </c>
      <c r="G504" s="54">
        <v>1760</v>
      </c>
    </row>
    <row r="505" spans="1:7">
      <c r="A505" s="53">
        <v>504</v>
      </c>
      <c r="B505" s="55">
        <v>37432</v>
      </c>
      <c r="C505" s="54" t="s">
        <v>263</v>
      </c>
      <c r="D505" s="54" t="s">
        <v>269</v>
      </c>
      <c r="E505" s="54" t="s">
        <v>260</v>
      </c>
      <c r="F505" s="54">
        <v>2</v>
      </c>
      <c r="G505" s="54">
        <v>52</v>
      </c>
    </row>
    <row r="506" spans="1:7">
      <c r="A506" s="53">
        <v>505</v>
      </c>
      <c r="B506" s="55">
        <v>37576</v>
      </c>
      <c r="C506" s="54" t="s">
        <v>258</v>
      </c>
      <c r="D506" s="54" t="s">
        <v>259</v>
      </c>
      <c r="E506" s="54" t="s">
        <v>255</v>
      </c>
      <c r="F506" s="54">
        <v>5</v>
      </c>
      <c r="G506" s="54">
        <v>1475</v>
      </c>
    </row>
    <row r="507" spans="1:7">
      <c r="A507" s="53">
        <v>506</v>
      </c>
      <c r="B507" s="55">
        <v>37438</v>
      </c>
      <c r="C507" s="54" t="s">
        <v>263</v>
      </c>
      <c r="D507" s="54" t="s">
        <v>265</v>
      </c>
      <c r="E507" s="54" t="s">
        <v>260</v>
      </c>
      <c r="F507" s="54">
        <v>2</v>
      </c>
      <c r="G507" s="54">
        <v>110</v>
      </c>
    </row>
    <row r="508" spans="1:7">
      <c r="A508" s="53">
        <v>507</v>
      </c>
      <c r="B508" s="55">
        <v>37533</v>
      </c>
      <c r="C508" s="54" t="s">
        <v>263</v>
      </c>
      <c r="D508" s="54" t="s">
        <v>266</v>
      </c>
      <c r="E508" s="54" t="s">
        <v>260</v>
      </c>
      <c r="F508" s="54">
        <v>4</v>
      </c>
      <c r="G508" s="54">
        <v>32</v>
      </c>
    </row>
    <row r="509" spans="1:7">
      <c r="A509" s="53">
        <v>508</v>
      </c>
      <c r="B509" s="55">
        <v>37500</v>
      </c>
      <c r="C509" s="54" t="s">
        <v>263</v>
      </c>
      <c r="D509" s="54" t="s">
        <v>256</v>
      </c>
      <c r="E509" s="54" t="s">
        <v>260</v>
      </c>
      <c r="F509" s="54">
        <v>2</v>
      </c>
      <c r="G509" s="54">
        <v>40</v>
      </c>
    </row>
    <row r="510" spans="1:7">
      <c r="A510" s="53">
        <v>509</v>
      </c>
      <c r="B510" s="55">
        <v>37396</v>
      </c>
      <c r="C510" s="54" t="s">
        <v>263</v>
      </c>
      <c r="D510" s="54" t="s">
        <v>262</v>
      </c>
      <c r="E510" s="54" t="s">
        <v>252</v>
      </c>
      <c r="F510" s="54">
        <v>3</v>
      </c>
      <c r="G510" s="54">
        <v>102</v>
      </c>
    </row>
    <row r="511" spans="1:7">
      <c r="A511" s="53">
        <v>510</v>
      </c>
      <c r="B511" s="55">
        <v>37522</v>
      </c>
      <c r="C511" s="54" t="s">
        <v>263</v>
      </c>
      <c r="D511" s="54" t="s">
        <v>261</v>
      </c>
      <c r="E511" s="54" t="s">
        <v>260</v>
      </c>
      <c r="F511" s="54">
        <v>5</v>
      </c>
      <c r="G511" s="54">
        <v>2990</v>
      </c>
    </row>
    <row r="512" spans="1:7">
      <c r="A512" s="53">
        <v>511</v>
      </c>
      <c r="B512" s="55">
        <v>37528</v>
      </c>
      <c r="C512" s="54" t="s">
        <v>258</v>
      </c>
      <c r="D512" s="54" t="s">
        <v>269</v>
      </c>
      <c r="E512" s="54" t="s">
        <v>252</v>
      </c>
      <c r="F512" s="54">
        <v>4</v>
      </c>
      <c r="G512" s="54">
        <v>104</v>
      </c>
    </row>
    <row r="513" spans="1:7">
      <c r="A513" s="53">
        <v>512</v>
      </c>
      <c r="B513" s="55">
        <v>37539</v>
      </c>
      <c r="C513" s="54" t="s">
        <v>254</v>
      </c>
      <c r="D513" s="54" t="s">
        <v>256</v>
      </c>
      <c r="E513" s="54" t="s">
        <v>255</v>
      </c>
      <c r="F513" s="54">
        <v>2</v>
      </c>
      <c r="G513" s="54">
        <v>40</v>
      </c>
    </row>
    <row r="514" spans="1:7">
      <c r="A514" s="53">
        <v>513</v>
      </c>
      <c r="B514" s="55">
        <v>37297</v>
      </c>
      <c r="C514" s="54" t="s">
        <v>263</v>
      </c>
      <c r="D514" s="54" t="s">
        <v>269</v>
      </c>
      <c r="E514" s="54" t="s">
        <v>260</v>
      </c>
      <c r="F514" s="54">
        <v>4</v>
      </c>
      <c r="G514" s="54">
        <v>104</v>
      </c>
    </row>
    <row r="515" spans="1:7">
      <c r="A515" s="53">
        <v>514</v>
      </c>
      <c r="B515" s="55">
        <v>37528</v>
      </c>
      <c r="C515" s="54" t="s">
        <v>258</v>
      </c>
      <c r="D515" s="54" t="s">
        <v>261</v>
      </c>
      <c r="E515" s="54" t="s">
        <v>260</v>
      </c>
      <c r="F515" s="54">
        <v>4</v>
      </c>
      <c r="G515" s="54">
        <v>2392</v>
      </c>
    </row>
    <row r="516" spans="1:7">
      <c r="A516" s="53">
        <v>515</v>
      </c>
      <c r="B516" s="55">
        <v>37591</v>
      </c>
      <c r="C516" s="54" t="s">
        <v>258</v>
      </c>
      <c r="D516" s="54" t="s">
        <v>269</v>
      </c>
      <c r="E516" s="54" t="s">
        <v>255</v>
      </c>
      <c r="F516" s="54">
        <v>2</v>
      </c>
      <c r="G516" s="54">
        <v>52</v>
      </c>
    </row>
    <row r="517" spans="1:7">
      <c r="A517" s="53">
        <v>516</v>
      </c>
      <c r="B517" s="55">
        <v>37388</v>
      </c>
      <c r="C517" s="54" t="s">
        <v>267</v>
      </c>
      <c r="D517" s="54" t="s">
        <v>266</v>
      </c>
      <c r="E517" s="54" t="s">
        <v>260</v>
      </c>
      <c r="F517" s="54">
        <v>4</v>
      </c>
      <c r="G517" s="54">
        <v>32</v>
      </c>
    </row>
    <row r="518" spans="1:7">
      <c r="A518" s="53">
        <v>517</v>
      </c>
      <c r="B518" s="55">
        <v>37391</v>
      </c>
      <c r="C518" s="54" t="s">
        <v>267</v>
      </c>
      <c r="D518" s="54" t="s">
        <v>257</v>
      </c>
      <c r="E518" s="54" t="s">
        <v>255</v>
      </c>
      <c r="F518" s="54">
        <v>3</v>
      </c>
      <c r="G518" s="54">
        <v>45</v>
      </c>
    </row>
    <row r="519" spans="1:7">
      <c r="A519" s="53">
        <v>518</v>
      </c>
      <c r="B519" s="55">
        <v>37321</v>
      </c>
      <c r="C519" s="54" t="s">
        <v>267</v>
      </c>
      <c r="D519" s="54" t="s">
        <v>266</v>
      </c>
      <c r="E519" s="54" t="s">
        <v>260</v>
      </c>
      <c r="F519" s="54">
        <v>3</v>
      </c>
      <c r="G519" s="54">
        <v>24</v>
      </c>
    </row>
    <row r="520" spans="1:7">
      <c r="A520" s="53">
        <v>519</v>
      </c>
      <c r="B520" s="55">
        <v>37472</v>
      </c>
      <c r="C520" s="54" t="s">
        <v>263</v>
      </c>
      <c r="D520" s="54" t="s">
        <v>265</v>
      </c>
      <c r="E520" s="54" t="s">
        <v>260</v>
      </c>
      <c r="F520" s="54">
        <v>1</v>
      </c>
      <c r="G520" s="54">
        <v>55</v>
      </c>
    </row>
    <row r="521" spans="1:7">
      <c r="A521" s="53">
        <v>520</v>
      </c>
      <c r="B521" s="55">
        <v>37575</v>
      </c>
      <c r="C521" s="54" t="s">
        <v>258</v>
      </c>
      <c r="D521" s="54" t="s">
        <v>269</v>
      </c>
      <c r="E521" s="54" t="s">
        <v>255</v>
      </c>
      <c r="F521" s="54">
        <v>3</v>
      </c>
      <c r="G521" s="54">
        <v>78</v>
      </c>
    </row>
    <row r="522" spans="1:7">
      <c r="A522" s="53">
        <v>521</v>
      </c>
      <c r="B522" s="55">
        <v>37289</v>
      </c>
      <c r="C522" s="54" t="s">
        <v>263</v>
      </c>
      <c r="D522" s="54" t="s">
        <v>259</v>
      </c>
      <c r="E522" s="54" t="s">
        <v>255</v>
      </c>
      <c r="F522" s="54">
        <v>2</v>
      </c>
      <c r="G522" s="54">
        <v>590</v>
      </c>
    </row>
    <row r="523" spans="1:7">
      <c r="A523" s="53">
        <v>522</v>
      </c>
      <c r="B523" s="55">
        <v>37548</v>
      </c>
      <c r="C523" s="54" t="s">
        <v>254</v>
      </c>
      <c r="D523" s="54" t="s">
        <v>256</v>
      </c>
      <c r="E523" s="54" t="s">
        <v>255</v>
      </c>
      <c r="F523" s="54">
        <v>2</v>
      </c>
      <c r="G523" s="54">
        <v>40</v>
      </c>
    </row>
    <row r="524" spans="1:7">
      <c r="A524" s="53">
        <v>523</v>
      </c>
      <c r="B524" s="55">
        <v>37327</v>
      </c>
      <c r="C524" s="54" t="s">
        <v>263</v>
      </c>
      <c r="D524" s="54" t="s">
        <v>259</v>
      </c>
      <c r="E524" s="54" t="s">
        <v>252</v>
      </c>
      <c r="F524" s="54">
        <v>1</v>
      </c>
      <c r="G524" s="54">
        <v>295</v>
      </c>
    </row>
    <row r="525" spans="1:7">
      <c r="A525" s="53">
        <v>524</v>
      </c>
      <c r="B525" s="55">
        <v>37328</v>
      </c>
      <c r="C525" s="54" t="s">
        <v>263</v>
      </c>
      <c r="D525" s="54" t="s">
        <v>256</v>
      </c>
      <c r="E525" s="54" t="s">
        <v>252</v>
      </c>
      <c r="F525" s="54">
        <v>2</v>
      </c>
      <c r="G525" s="54">
        <v>40</v>
      </c>
    </row>
    <row r="526" spans="1:7">
      <c r="A526" s="53">
        <v>525</v>
      </c>
      <c r="B526" s="55">
        <v>37277</v>
      </c>
      <c r="C526" s="54" t="s">
        <v>267</v>
      </c>
      <c r="D526" s="54" t="s">
        <v>266</v>
      </c>
      <c r="E526" s="54" t="s">
        <v>255</v>
      </c>
      <c r="F526" s="54">
        <v>2</v>
      </c>
      <c r="G526" s="54">
        <v>16</v>
      </c>
    </row>
    <row r="527" spans="1:7">
      <c r="A527" s="53">
        <v>526</v>
      </c>
      <c r="B527" s="55">
        <v>37335</v>
      </c>
      <c r="C527" s="54" t="s">
        <v>258</v>
      </c>
      <c r="D527" s="54" t="s">
        <v>264</v>
      </c>
      <c r="E527" s="54" t="s">
        <v>255</v>
      </c>
      <c r="F527" s="54">
        <v>1</v>
      </c>
      <c r="G527" s="54">
        <v>352</v>
      </c>
    </row>
    <row r="528" spans="1:7">
      <c r="A528" s="53">
        <v>527</v>
      </c>
      <c r="B528" s="55">
        <v>37472</v>
      </c>
      <c r="C528" s="54" t="s">
        <v>258</v>
      </c>
      <c r="D528" s="54" t="s">
        <v>262</v>
      </c>
      <c r="E528" s="54" t="s">
        <v>260</v>
      </c>
      <c r="F528" s="54">
        <v>3</v>
      </c>
      <c r="G528" s="54">
        <v>102</v>
      </c>
    </row>
    <row r="529" spans="1:7">
      <c r="A529" s="53">
        <v>528</v>
      </c>
      <c r="B529" s="55">
        <v>37576</v>
      </c>
      <c r="C529" s="54" t="s">
        <v>258</v>
      </c>
      <c r="D529" s="54" t="s">
        <v>259</v>
      </c>
      <c r="E529" s="54" t="s">
        <v>255</v>
      </c>
      <c r="F529" s="54">
        <v>3</v>
      </c>
      <c r="G529" s="54">
        <v>885</v>
      </c>
    </row>
    <row r="530" spans="1:7">
      <c r="A530" s="53">
        <v>529</v>
      </c>
      <c r="B530" s="55">
        <v>37373</v>
      </c>
      <c r="C530" s="54" t="s">
        <v>267</v>
      </c>
      <c r="D530" s="54" t="s">
        <v>262</v>
      </c>
      <c r="E530" s="54" t="s">
        <v>260</v>
      </c>
      <c r="F530" s="54">
        <v>4</v>
      </c>
      <c r="G530" s="54">
        <v>136</v>
      </c>
    </row>
    <row r="531" spans="1:7">
      <c r="A531" s="53">
        <v>530</v>
      </c>
      <c r="B531" s="55">
        <v>37296</v>
      </c>
      <c r="C531" s="54" t="s">
        <v>263</v>
      </c>
      <c r="D531" s="54" t="s">
        <v>259</v>
      </c>
      <c r="E531" s="54" t="s">
        <v>255</v>
      </c>
      <c r="F531" s="54">
        <v>3</v>
      </c>
      <c r="G531" s="54">
        <v>885</v>
      </c>
    </row>
    <row r="532" spans="1:7">
      <c r="A532" s="53">
        <v>531</v>
      </c>
      <c r="B532" s="55">
        <v>37525</v>
      </c>
      <c r="C532" s="54" t="s">
        <v>268</v>
      </c>
      <c r="D532" s="54" t="s">
        <v>266</v>
      </c>
      <c r="E532" s="54" t="s">
        <v>255</v>
      </c>
      <c r="F532" s="54">
        <v>4</v>
      </c>
      <c r="G532" s="54">
        <v>32</v>
      </c>
    </row>
    <row r="533" spans="1:7">
      <c r="A533" s="53">
        <v>532</v>
      </c>
      <c r="B533" s="55">
        <v>37521</v>
      </c>
      <c r="C533" s="54" t="s">
        <v>258</v>
      </c>
      <c r="D533" s="54" t="s">
        <v>269</v>
      </c>
      <c r="E533" s="54" t="s">
        <v>255</v>
      </c>
      <c r="F533" s="54">
        <v>5</v>
      </c>
      <c r="G533" s="54">
        <v>130</v>
      </c>
    </row>
    <row r="534" spans="1:7">
      <c r="A534" s="53">
        <v>533</v>
      </c>
      <c r="B534" s="55">
        <v>37276</v>
      </c>
      <c r="C534" s="54" t="s">
        <v>263</v>
      </c>
      <c r="D534" s="54" t="s">
        <v>261</v>
      </c>
      <c r="E534" s="54" t="s">
        <v>255</v>
      </c>
      <c r="F534" s="54">
        <v>1</v>
      </c>
      <c r="G534" s="54">
        <v>598</v>
      </c>
    </row>
    <row r="535" spans="1:7">
      <c r="A535" s="53">
        <v>534</v>
      </c>
      <c r="B535" s="55">
        <v>37333</v>
      </c>
      <c r="C535" s="54" t="s">
        <v>267</v>
      </c>
      <c r="D535" s="54" t="s">
        <v>261</v>
      </c>
      <c r="E535" s="54" t="s">
        <v>255</v>
      </c>
      <c r="F535" s="54">
        <v>3</v>
      </c>
      <c r="G535" s="54">
        <v>1794</v>
      </c>
    </row>
    <row r="536" spans="1:7">
      <c r="A536" s="53">
        <v>535</v>
      </c>
      <c r="B536" s="55">
        <v>37333</v>
      </c>
      <c r="C536" s="54" t="s">
        <v>263</v>
      </c>
      <c r="D536" s="54" t="s">
        <v>266</v>
      </c>
      <c r="E536" s="54" t="s">
        <v>255</v>
      </c>
      <c r="F536" s="54">
        <v>2</v>
      </c>
      <c r="G536" s="54">
        <v>16</v>
      </c>
    </row>
    <row r="537" spans="1:7">
      <c r="A537" s="53">
        <v>536</v>
      </c>
      <c r="B537" s="55">
        <v>37289</v>
      </c>
      <c r="C537" s="54" t="s">
        <v>263</v>
      </c>
      <c r="D537" s="54" t="s">
        <v>257</v>
      </c>
      <c r="E537" s="54" t="s">
        <v>255</v>
      </c>
      <c r="F537" s="54">
        <v>4</v>
      </c>
      <c r="G537" s="54">
        <v>60</v>
      </c>
    </row>
    <row r="538" spans="1:7">
      <c r="A538" s="53">
        <v>537</v>
      </c>
      <c r="B538" s="55">
        <v>37387</v>
      </c>
      <c r="C538" s="54" t="s">
        <v>263</v>
      </c>
      <c r="D538" s="54" t="s">
        <v>269</v>
      </c>
      <c r="E538" s="54" t="s">
        <v>255</v>
      </c>
      <c r="F538" s="54">
        <v>3</v>
      </c>
      <c r="G538" s="54">
        <v>78</v>
      </c>
    </row>
    <row r="539" spans="1:7">
      <c r="A539" s="53">
        <v>538</v>
      </c>
      <c r="B539" s="55">
        <v>37277</v>
      </c>
      <c r="C539" s="54" t="s">
        <v>263</v>
      </c>
      <c r="D539" s="54" t="s">
        <v>259</v>
      </c>
      <c r="E539" s="54" t="s">
        <v>255</v>
      </c>
      <c r="F539" s="54">
        <v>1</v>
      </c>
      <c r="G539" s="54">
        <v>295</v>
      </c>
    </row>
    <row r="540" spans="1:7">
      <c r="A540" s="53">
        <v>539</v>
      </c>
      <c r="B540" s="55">
        <v>37533</v>
      </c>
      <c r="C540" s="54" t="s">
        <v>268</v>
      </c>
      <c r="D540" s="54" t="s">
        <v>264</v>
      </c>
      <c r="E540" s="54" t="s">
        <v>255</v>
      </c>
      <c r="F540" s="54">
        <v>2</v>
      </c>
      <c r="G540" s="54">
        <v>704</v>
      </c>
    </row>
    <row r="541" spans="1:7">
      <c r="A541" s="53">
        <v>540</v>
      </c>
      <c r="B541" s="55">
        <v>37367</v>
      </c>
      <c r="C541" s="54" t="s">
        <v>258</v>
      </c>
      <c r="D541" s="54" t="s">
        <v>266</v>
      </c>
      <c r="E541" s="54" t="s">
        <v>255</v>
      </c>
      <c r="F541" s="54">
        <v>3</v>
      </c>
      <c r="G541" s="54">
        <v>24</v>
      </c>
    </row>
    <row r="542" spans="1:7">
      <c r="A542" s="53">
        <v>541</v>
      </c>
      <c r="B542" s="55">
        <v>37359</v>
      </c>
      <c r="C542" s="54" t="s">
        <v>267</v>
      </c>
      <c r="D542" s="54" t="s">
        <v>264</v>
      </c>
      <c r="E542" s="54" t="s">
        <v>260</v>
      </c>
      <c r="F542" s="54">
        <v>4</v>
      </c>
      <c r="G542" s="54">
        <v>1408</v>
      </c>
    </row>
    <row r="543" spans="1:7">
      <c r="A543" s="53">
        <v>542</v>
      </c>
      <c r="B543" s="55">
        <v>37369</v>
      </c>
      <c r="C543" s="54" t="s">
        <v>268</v>
      </c>
      <c r="D543" s="54" t="s">
        <v>257</v>
      </c>
      <c r="E543" s="54" t="s">
        <v>252</v>
      </c>
      <c r="F543" s="54">
        <v>3</v>
      </c>
      <c r="G543" s="54">
        <v>45</v>
      </c>
    </row>
    <row r="544" spans="1:7">
      <c r="A544" s="53">
        <v>543</v>
      </c>
      <c r="B544" s="55">
        <v>37611</v>
      </c>
      <c r="C544" s="54" t="s">
        <v>258</v>
      </c>
      <c r="D544" s="54" t="s">
        <v>262</v>
      </c>
      <c r="E544" s="54" t="s">
        <v>255</v>
      </c>
      <c r="F544" s="54">
        <v>3</v>
      </c>
      <c r="G544" s="54">
        <v>102</v>
      </c>
    </row>
    <row r="545" spans="1:7">
      <c r="A545" s="53">
        <v>544</v>
      </c>
      <c r="B545" s="55">
        <v>37469</v>
      </c>
      <c r="C545" s="54" t="s">
        <v>268</v>
      </c>
      <c r="D545" s="54" t="s">
        <v>262</v>
      </c>
      <c r="E545" s="54" t="s">
        <v>255</v>
      </c>
      <c r="F545" s="54">
        <v>2</v>
      </c>
      <c r="G545" s="54">
        <v>68</v>
      </c>
    </row>
    <row r="546" spans="1:7">
      <c r="A546" s="53">
        <v>545</v>
      </c>
      <c r="B546" s="55">
        <v>37558</v>
      </c>
      <c r="C546" s="54" t="s">
        <v>263</v>
      </c>
      <c r="D546" s="54" t="s">
        <v>256</v>
      </c>
      <c r="E546" s="54" t="s">
        <v>255</v>
      </c>
      <c r="F546" s="54">
        <v>4</v>
      </c>
      <c r="G546" s="54">
        <v>80</v>
      </c>
    </row>
    <row r="547" spans="1:7">
      <c r="A547" s="53">
        <v>546</v>
      </c>
      <c r="B547" s="55">
        <v>37485</v>
      </c>
      <c r="C547" s="54" t="s">
        <v>254</v>
      </c>
      <c r="D547" s="54" t="s">
        <v>256</v>
      </c>
      <c r="E547" s="54" t="s">
        <v>255</v>
      </c>
      <c r="F547" s="54">
        <v>2</v>
      </c>
      <c r="G547" s="54">
        <v>40</v>
      </c>
    </row>
    <row r="548" spans="1:7">
      <c r="A548" s="53">
        <v>547</v>
      </c>
      <c r="B548" s="55">
        <v>37614</v>
      </c>
      <c r="C548" s="54" t="s">
        <v>258</v>
      </c>
      <c r="D548" s="54" t="s">
        <v>264</v>
      </c>
      <c r="E548" s="54" t="s">
        <v>255</v>
      </c>
      <c r="F548" s="54">
        <v>1</v>
      </c>
      <c r="G548" s="54">
        <v>352</v>
      </c>
    </row>
    <row r="549" spans="1:7">
      <c r="A549" s="53">
        <v>548</v>
      </c>
      <c r="B549" s="55">
        <v>37474</v>
      </c>
      <c r="C549" s="54" t="s">
        <v>263</v>
      </c>
      <c r="D549" s="54" t="s">
        <v>265</v>
      </c>
      <c r="E549" s="54" t="s">
        <v>255</v>
      </c>
      <c r="F549" s="54">
        <v>2</v>
      </c>
      <c r="G549" s="54">
        <v>110</v>
      </c>
    </row>
    <row r="550" spans="1:7">
      <c r="A550" s="53">
        <v>549</v>
      </c>
      <c r="B550" s="55">
        <v>37427</v>
      </c>
      <c r="C550" s="54" t="s">
        <v>258</v>
      </c>
      <c r="D550" s="54" t="s">
        <v>266</v>
      </c>
      <c r="E550" s="54" t="s">
        <v>255</v>
      </c>
      <c r="F550" s="54">
        <v>5</v>
      </c>
      <c r="G550" s="54">
        <v>40</v>
      </c>
    </row>
    <row r="551" spans="1:7">
      <c r="A551" s="53">
        <v>550</v>
      </c>
      <c r="B551" s="55">
        <v>37358</v>
      </c>
      <c r="C551" s="54" t="s">
        <v>263</v>
      </c>
      <c r="D551" s="54" t="s">
        <v>266</v>
      </c>
      <c r="E551" s="54" t="s">
        <v>255</v>
      </c>
      <c r="F551" s="54">
        <v>5</v>
      </c>
      <c r="G551" s="54">
        <v>40</v>
      </c>
    </row>
    <row r="552" spans="1:7">
      <c r="A552" s="53">
        <v>551</v>
      </c>
      <c r="B552" s="55">
        <v>37420</v>
      </c>
      <c r="C552" s="54" t="s">
        <v>267</v>
      </c>
      <c r="D552" s="54" t="s">
        <v>265</v>
      </c>
      <c r="E552" s="54" t="s">
        <v>255</v>
      </c>
      <c r="F552" s="54">
        <v>4</v>
      </c>
      <c r="G552" s="54">
        <v>220</v>
      </c>
    </row>
    <row r="553" spans="1:7">
      <c r="A553" s="53">
        <v>552</v>
      </c>
      <c r="B553" s="55">
        <v>37359</v>
      </c>
      <c r="C553" s="54" t="s">
        <v>258</v>
      </c>
      <c r="D553" s="54" t="s">
        <v>257</v>
      </c>
      <c r="E553" s="54" t="s">
        <v>255</v>
      </c>
      <c r="F553" s="54">
        <v>2</v>
      </c>
      <c r="G553" s="54">
        <v>30</v>
      </c>
    </row>
    <row r="554" spans="1:7">
      <c r="A554" s="53">
        <v>553</v>
      </c>
      <c r="B554" s="55">
        <v>37409</v>
      </c>
      <c r="C554" s="54" t="s">
        <v>263</v>
      </c>
      <c r="D554" s="54" t="s">
        <v>256</v>
      </c>
      <c r="E554" s="54" t="s">
        <v>255</v>
      </c>
      <c r="F554" s="54">
        <v>1</v>
      </c>
      <c r="G554" s="54">
        <v>20</v>
      </c>
    </row>
    <row r="555" spans="1:7">
      <c r="A555" s="53">
        <v>554</v>
      </c>
      <c r="B555" s="55">
        <v>37289</v>
      </c>
      <c r="C555" s="54" t="s">
        <v>258</v>
      </c>
      <c r="D555" s="54" t="s">
        <v>259</v>
      </c>
      <c r="E555" s="54" t="s">
        <v>255</v>
      </c>
      <c r="F555" s="54">
        <v>2</v>
      </c>
      <c r="G555" s="54">
        <v>590</v>
      </c>
    </row>
    <row r="556" spans="1:7">
      <c r="A556" s="53">
        <v>555</v>
      </c>
      <c r="B556" s="55">
        <v>37555</v>
      </c>
      <c r="C556" s="54" t="s">
        <v>263</v>
      </c>
      <c r="D556" s="54" t="s">
        <v>262</v>
      </c>
      <c r="E556" s="54" t="s">
        <v>255</v>
      </c>
      <c r="F556" s="54">
        <v>4</v>
      </c>
      <c r="G556" s="54">
        <v>136</v>
      </c>
    </row>
    <row r="557" spans="1:7">
      <c r="A557" s="53">
        <v>556</v>
      </c>
      <c r="B557" s="55">
        <v>37537</v>
      </c>
      <c r="C557" s="54" t="s">
        <v>258</v>
      </c>
      <c r="D557" s="54" t="s">
        <v>259</v>
      </c>
      <c r="E557" s="54" t="s">
        <v>255</v>
      </c>
      <c r="F557" s="54">
        <v>5</v>
      </c>
      <c r="G557" s="54">
        <v>1475</v>
      </c>
    </row>
    <row r="558" spans="1:7">
      <c r="A558" s="53">
        <v>557</v>
      </c>
      <c r="B558" s="55">
        <v>37336</v>
      </c>
      <c r="C558" s="54" t="s">
        <v>258</v>
      </c>
      <c r="D558" s="54" t="s">
        <v>261</v>
      </c>
      <c r="E558" s="54" t="s">
        <v>252</v>
      </c>
      <c r="F558" s="54">
        <v>1</v>
      </c>
      <c r="G558" s="54">
        <v>598</v>
      </c>
    </row>
    <row r="559" spans="1:7">
      <c r="A559" s="53">
        <v>558</v>
      </c>
      <c r="B559" s="55">
        <v>37469</v>
      </c>
      <c r="C559" s="54" t="s">
        <v>268</v>
      </c>
      <c r="D559" s="54" t="s">
        <v>253</v>
      </c>
      <c r="E559" s="54" t="s">
        <v>255</v>
      </c>
      <c r="F559" s="54">
        <v>5</v>
      </c>
      <c r="G559" s="54">
        <v>475</v>
      </c>
    </row>
    <row r="560" spans="1:7">
      <c r="A560" s="53">
        <v>559</v>
      </c>
      <c r="B560" s="55">
        <v>37382</v>
      </c>
      <c r="C560" s="54" t="s">
        <v>263</v>
      </c>
      <c r="D560" s="54" t="s">
        <v>261</v>
      </c>
      <c r="E560" s="54" t="s">
        <v>255</v>
      </c>
      <c r="F560" s="54">
        <v>5</v>
      </c>
      <c r="G560" s="54">
        <v>2990</v>
      </c>
    </row>
    <row r="561" spans="1:7">
      <c r="A561" s="53">
        <v>560</v>
      </c>
      <c r="B561" s="55">
        <v>37426</v>
      </c>
      <c r="C561" s="54" t="s">
        <v>268</v>
      </c>
      <c r="D561" s="54" t="s">
        <v>261</v>
      </c>
      <c r="E561" s="54" t="s">
        <v>255</v>
      </c>
      <c r="F561" s="54">
        <v>4</v>
      </c>
      <c r="G561" s="54">
        <v>2392</v>
      </c>
    </row>
    <row r="562" spans="1:7">
      <c r="A562" s="53">
        <v>561</v>
      </c>
      <c r="B562" s="55">
        <v>37615</v>
      </c>
      <c r="C562" s="54" t="s">
        <v>263</v>
      </c>
      <c r="D562" s="54" t="s">
        <v>264</v>
      </c>
      <c r="E562" s="54" t="s">
        <v>255</v>
      </c>
      <c r="F562" s="54">
        <v>4</v>
      </c>
      <c r="G562" s="54">
        <v>1408</v>
      </c>
    </row>
    <row r="563" spans="1:7">
      <c r="A563" s="53">
        <v>562</v>
      </c>
      <c r="B563" s="55">
        <v>37534</v>
      </c>
      <c r="C563" s="54" t="s">
        <v>254</v>
      </c>
      <c r="D563" s="54" t="s">
        <v>266</v>
      </c>
      <c r="E563" s="54" t="s">
        <v>255</v>
      </c>
      <c r="F563" s="54">
        <v>3</v>
      </c>
      <c r="G563" s="54">
        <v>24</v>
      </c>
    </row>
    <row r="564" spans="1:7">
      <c r="A564" s="53">
        <v>563</v>
      </c>
      <c r="B564" s="55">
        <v>37576</v>
      </c>
      <c r="C564" s="54" t="s">
        <v>263</v>
      </c>
      <c r="D564" s="54" t="s">
        <v>266</v>
      </c>
      <c r="E564" s="54" t="s">
        <v>255</v>
      </c>
      <c r="F564" s="54">
        <v>5</v>
      </c>
      <c r="G564" s="54">
        <v>40</v>
      </c>
    </row>
    <row r="565" spans="1:7">
      <c r="A565" s="53">
        <v>564</v>
      </c>
      <c r="B565" s="55">
        <v>37518</v>
      </c>
      <c r="C565" s="54" t="s">
        <v>254</v>
      </c>
      <c r="D565" s="54" t="s">
        <v>256</v>
      </c>
      <c r="E565" s="54" t="s">
        <v>255</v>
      </c>
      <c r="F565" s="54">
        <v>4</v>
      </c>
      <c r="G565" s="54">
        <v>80</v>
      </c>
    </row>
    <row r="566" spans="1:7">
      <c r="A566" s="53">
        <v>565</v>
      </c>
      <c r="B566" s="55">
        <v>37594</v>
      </c>
      <c r="C566" s="54" t="s">
        <v>258</v>
      </c>
      <c r="D566" s="54" t="s">
        <v>262</v>
      </c>
      <c r="E566" s="54" t="s">
        <v>255</v>
      </c>
      <c r="F566" s="54">
        <v>4</v>
      </c>
      <c r="G566" s="54">
        <v>136</v>
      </c>
    </row>
    <row r="567" spans="1:7">
      <c r="A567" s="53">
        <v>566</v>
      </c>
      <c r="B567" s="55">
        <v>37613</v>
      </c>
      <c r="C567" s="54" t="s">
        <v>268</v>
      </c>
      <c r="D567" s="54" t="s">
        <v>264</v>
      </c>
      <c r="E567" s="54" t="s">
        <v>255</v>
      </c>
      <c r="F567" s="54">
        <v>4</v>
      </c>
      <c r="G567" s="54">
        <v>1408</v>
      </c>
    </row>
    <row r="568" spans="1:7">
      <c r="A568" s="53">
        <v>567</v>
      </c>
      <c r="B568" s="55">
        <v>37618</v>
      </c>
      <c r="C568" s="54" t="s">
        <v>258</v>
      </c>
      <c r="D568" s="54" t="s">
        <v>266</v>
      </c>
      <c r="E568" s="54" t="s">
        <v>255</v>
      </c>
      <c r="F568" s="54">
        <v>2</v>
      </c>
      <c r="G568" s="54">
        <v>16</v>
      </c>
    </row>
    <row r="569" spans="1:7">
      <c r="A569" s="53">
        <v>568</v>
      </c>
      <c r="B569" s="55">
        <v>37618</v>
      </c>
      <c r="C569" s="54" t="s">
        <v>254</v>
      </c>
      <c r="D569" s="54" t="s">
        <v>266</v>
      </c>
      <c r="E569" s="54" t="s">
        <v>255</v>
      </c>
      <c r="F569" s="54">
        <v>3</v>
      </c>
      <c r="G569" s="54">
        <v>24</v>
      </c>
    </row>
    <row r="570" spans="1:7">
      <c r="A570" s="53">
        <v>569</v>
      </c>
      <c r="B570" s="55">
        <v>37475</v>
      </c>
      <c r="C570" s="54" t="s">
        <v>258</v>
      </c>
      <c r="D570" s="54" t="s">
        <v>269</v>
      </c>
      <c r="E570" s="54" t="s">
        <v>255</v>
      </c>
      <c r="F570" s="54">
        <v>5</v>
      </c>
      <c r="G570" s="54">
        <v>130</v>
      </c>
    </row>
    <row r="571" spans="1:7">
      <c r="A571" s="53">
        <v>570</v>
      </c>
      <c r="B571" s="55">
        <v>37438</v>
      </c>
      <c r="C571" s="54" t="s">
        <v>258</v>
      </c>
      <c r="D571" s="54" t="s">
        <v>269</v>
      </c>
      <c r="E571" s="54" t="s">
        <v>255</v>
      </c>
      <c r="F571" s="54">
        <v>2</v>
      </c>
      <c r="G571" s="54">
        <v>52</v>
      </c>
    </row>
    <row r="572" spans="1:7">
      <c r="A572" s="53">
        <v>571</v>
      </c>
      <c r="B572" s="55">
        <v>37569</v>
      </c>
      <c r="C572" s="54" t="s">
        <v>258</v>
      </c>
      <c r="D572" s="54" t="s">
        <v>264</v>
      </c>
      <c r="E572" s="54" t="s">
        <v>260</v>
      </c>
      <c r="F572" s="54">
        <v>1</v>
      </c>
      <c r="G572" s="54">
        <v>352</v>
      </c>
    </row>
    <row r="573" spans="1:7">
      <c r="A573" s="53">
        <v>572</v>
      </c>
      <c r="B573" s="55">
        <v>37416</v>
      </c>
      <c r="C573" s="54" t="s">
        <v>263</v>
      </c>
      <c r="D573" s="54" t="s">
        <v>256</v>
      </c>
      <c r="E573" s="54" t="s">
        <v>255</v>
      </c>
      <c r="F573" s="54">
        <v>3</v>
      </c>
      <c r="G573" s="54">
        <v>60</v>
      </c>
    </row>
    <row r="574" spans="1:7">
      <c r="A574" s="53">
        <v>573</v>
      </c>
      <c r="B574" s="55">
        <v>37600</v>
      </c>
      <c r="C574" s="54" t="s">
        <v>263</v>
      </c>
      <c r="D574" s="54" t="s">
        <v>257</v>
      </c>
      <c r="E574" s="54" t="s">
        <v>255</v>
      </c>
      <c r="F574" s="54">
        <v>2</v>
      </c>
      <c r="G574" s="54">
        <v>30</v>
      </c>
    </row>
    <row r="575" spans="1:7">
      <c r="A575" s="53">
        <v>574</v>
      </c>
      <c r="B575" s="55">
        <v>37268</v>
      </c>
      <c r="C575" s="54" t="s">
        <v>254</v>
      </c>
      <c r="D575" s="54" t="s">
        <v>261</v>
      </c>
      <c r="E575" s="54" t="s">
        <v>255</v>
      </c>
      <c r="F575" s="54">
        <v>4</v>
      </c>
      <c r="G575" s="54">
        <v>2392</v>
      </c>
    </row>
    <row r="576" spans="1:7">
      <c r="A576" s="53">
        <v>575</v>
      </c>
      <c r="B576" s="55">
        <v>37619</v>
      </c>
      <c r="C576" s="54" t="s">
        <v>263</v>
      </c>
      <c r="D576" s="54" t="s">
        <v>262</v>
      </c>
      <c r="E576" s="54" t="s">
        <v>255</v>
      </c>
      <c r="F576" s="54">
        <v>4</v>
      </c>
      <c r="G576" s="54">
        <v>136</v>
      </c>
    </row>
    <row r="577" spans="1:7">
      <c r="A577" s="53">
        <v>576</v>
      </c>
      <c r="B577" s="55">
        <v>37389</v>
      </c>
      <c r="C577" s="54" t="s">
        <v>258</v>
      </c>
      <c r="D577" s="54" t="s">
        <v>266</v>
      </c>
      <c r="E577" s="54" t="s">
        <v>255</v>
      </c>
      <c r="F577" s="54">
        <v>2</v>
      </c>
      <c r="G577" s="54">
        <v>16</v>
      </c>
    </row>
    <row r="578" spans="1:7">
      <c r="A578" s="53">
        <v>577</v>
      </c>
      <c r="B578" s="55">
        <v>37469</v>
      </c>
      <c r="C578" s="54" t="s">
        <v>263</v>
      </c>
      <c r="D578" s="54" t="s">
        <v>253</v>
      </c>
      <c r="E578" s="54" t="s">
        <v>255</v>
      </c>
      <c r="F578" s="54">
        <v>3</v>
      </c>
      <c r="G578" s="54">
        <v>285</v>
      </c>
    </row>
    <row r="579" spans="1:7">
      <c r="A579" s="53">
        <v>578</v>
      </c>
      <c r="B579" s="55">
        <v>37412</v>
      </c>
      <c r="C579" s="54" t="s">
        <v>258</v>
      </c>
      <c r="D579" s="54" t="s">
        <v>265</v>
      </c>
      <c r="E579" s="54" t="s">
        <v>255</v>
      </c>
      <c r="F579" s="54">
        <v>4</v>
      </c>
      <c r="G579" s="54">
        <v>220</v>
      </c>
    </row>
    <row r="580" spans="1:7">
      <c r="A580" s="53">
        <v>579</v>
      </c>
      <c r="B580" s="55">
        <v>37606</v>
      </c>
      <c r="C580" s="54" t="s">
        <v>258</v>
      </c>
      <c r="D580" s="54" t="s">
        <v>261</v>
      </c>
      <c r="E580" s="54" t="s">
        <v>255</v>
      </c>
      <c r="F580" s="54">
        <v>3</v>
      </c>
      <c r="G580" s="54">
        <v>1794</v>
      </c>
    </row>
    <row r="581" spans="1:7">
      <c r="A581" s="53">
        <v>580</v>
      </c>
      <c r="B581" s="55">
        <v>37284</v>
      </c>
      <c r="C581" s="54" t="s">
        <v>263</v>
      </c>
      <c r="D581" s="54" t="s">
        <v>261</v>
      </c>
      <c r="E581" s="54" t="s">
        <v>255</v>
      </c>
      <c r="F581" s="54">
        <v>5</v>
      </c>
      <c r="G581" s="54">
        <v>2990</v>
      </c>
    </row>
    <row r="582" spans="1:7">
      <c r="A582" s="53">
        <v>581</v>
      </c>
      <c r="B582" s="55">
        <v>37417</v>
      </c>
      <c r="C582" s="54" t="s">
        <v>263</v>
      </c>
      <c r="D582" s="54" t="s">
        <v>265</v>
      </c>
      <c r="E582" s="54" t="s">
        <v>255</v>
      </c>
      <c r="F582" s="54">
        <v>5</v>
      </c>
      <c r="G582" s="54">
        <v>275</v>
      </c>
    </row>
    <row r="583" spans="1:7">
      <c r="A583" s="53">
        <v>582</v>
      </c>
      <c r="B583" s="55">
        <v>37487</v>
      </c>
      <c r="C583" s="54" t="s">
        <v>254</v>
      </c>
      <c r="D583" s="54" t="s">
        <v>266</v>
      </c>
      <c r="E583" s="54" t="s">
        <v>255</v>
      </c>
      <c r="F583" s="54">
        <v>4</v>
      </c>
      <c r="G583" s="54">
        <v>32</v>
      </c>
    </row>
    <row r="584" spans="1:7">
      <c r="A584" s="53">
        <v>583</v>
      </c>
      <c r="B584" s="55">
        <v>37584</v>
      </c>
      <c r="C584" s="54" t="s">
        <v>258</v>
      </c>
      <c r="D584" s="54" t="s">
        <v>256</v>
      </c>
      <c r="E584" s="54" t="s">
        <v>260</v>
      </c>
      <c r="F584" s="54">
        <v>2</v>
      </c>
      <c r="G584" s="54">
        <v>40</v>
      </c>
    </row>
    <row r="585" spans="1:7">
      <c r="A585" s="53">
        <v>584</v>
      </c>
      <c r="B585" s="55">
        <v>37375</v>
      </c>
      <c r="C585" s="54" t="s">
        <v>254</v>
      </c>
      <c r="D585" s="54" t="s">
        <v>265</v>
      </c>
      <c r="E585" s="54" t="s">
        <v>255</v>
      </c>
      <c r="F585" s="54">
        <v>5</v>
      </c>
      <c r="G585" s="54">
        <v>275</v>
      </c>
    </row>
    <row r="586" spans="1:7">
      <c r="A586" s="53">
        <v>585</v>
      </c>
      <c r="B586" s="55">
        <v>37548</v>
      </c>
      <c r="C586" s="54" t="s">
        <v>263</v>
      </c>
      <c r="D586" s="54" t="s">
        <v>259</v>
      </c>
      <c r="E586" s="54" t="s">
        <v>260</v>
      </c>
      <c r="F586" s="54">
        <v>4</v>
      </c>
      <c r="G586" s="54">
        <v>1180</v>
      </c>
    </row>
    <row r="587" spans="1:7">
      <c r="A587" s="53">
        <v>586</v>
      </c>
      <c r="B587" s="55">
        <v>37580</v>
      </c>
      <c r="C587" s="54" t="s">
        <v>258</v>
      </c>
      <c r="D587" s="54" t="s">
        <v>257</v>
      </c>
      <c r="E587" s="54" t="s">
        <v>255</v>
      </c>
      <c r="F587" s="54">
        <v>4</v>
      </c>
      <c r="G587" s="54">
        <v>60</v>
      </c>
    </row>
    <row r="588" spans="1:7">
      <c r="A588" s="53">
        <v>587</v>
      </c>
      <c r="B588" s="55">
        <v>37374</v>
      </c>
      <c r="C588" s="54" t="s">
        <v>254</v>
      </c>
      <c r="D588" s="54" t="s">
        <v>259</v>
      </c>
      <c r="E588" s="54" t="s">
        <v>260</v>
      </c>
      <c r="F588" s="54">
        <v>1</v>
      </c>
      <c r="G588" s="54">
        <v>295</v>
      </c>
    </row>
    <row r="589" spans="1:7">
      <c r="A589" s="53">
        <v>588</v>
      </c>
      <c r="B589" s="55">
        <v>37285</v>
      </c>
      <c r="C589" s="54" t="s">
        <v>263</v>
      </c>
      <c r="D589" s="54" t="s">
        <v>253</v>
      </c>
      <c r="E589" s="54" t="s">
        <v>255</v>
      </c>
      <c r="F589" s="54">
        <v>4</v>
      </c>
      <c r="G589" s="54">
        <v>380</v>
      </c>
    </row>
    <row r="590" spans="1:7">
      <c r="A590" s="53">
        <v>589</v>
      </c>
      <c r="B590" s="55">
        <v>37339</v>
      </c>
      <c r="C590" s="54" t="s">
        <v>263</v>
      </c>
      <c r="D590" s="54" t="s">
        <v>269</v>
      </c>
      <c r="E590" s="54" t="s">
        <v>260</v>
      </c>
      <c r="F590" s="54">
        <v>5</v>
      </c>
      <c r="G590" s="54">
        <v>130</v>
      </c>
    </row>
    <row r="591" spans="1:7">
      <c r="A591" s="53">
        <v>590</v>
      </c>
      <c r="B591" s="55">
        <v>37471</v>
      </c>
      <c r="C591" s="54" t="s">
        <v>263</v>
      </c>
      <c r="D591" s="54" t="s">
        <v>262</v>
      </c>
      <c r="E591" s="54" t="s">
        <v>255</v>
      </c>
      <c r="F591" s="54">
        <v>3</v>
      </c>
      <c r="G591" s="54">
        <v>102</v>
      </c>
    </row>
    <row r="592" spans="1:7">
      <c r="A592" s="53">
        <v>591</v>
      </c>
      <c r="B592" s="55">
        <v>37433</v>
      </c>
      <c r="C592" s="54" t="s">
        <v>258</v>
      </c>
      <c r="D592" s="54" t="s">
        <v>253</v>
      </c>
      <c r="E592" s="54" t="s">
        <v>255</v>
      </c>
      <c r="F592" s="54">
        <v>2</v>
      </c>
      <c r="G592" s="54">
        <v>190</v>
      </c>
    </row>
    <row r="593" spans="1:7">
      <c r="A593" s="53">
        <v>592</v>
      </c>
      <c r="B593" s="55">
        <v>37311</v>
      </c>
      <c r="C593" s="54" t="s">
        <v>263</v>
      </c>
      <c r="D593" s="54" t="s">
        <v>269</v>
      </c>
      <c r="E593" s="54" t="s">
        <v>255</v>
      </c>
      <c r="F593" s="54">
        <v>4</v>
      </c>
      <c r="G593" s="54">
        <v>104</v>
      </c>
    </row>
    <row r="594" spans="1:7">
      <c r="A594" s="53">
        <v>593</v>
      </c>
      <c r="B594" s="55">
        <v>37541</v>
      </c>
      <c r="C594" s="54" t="s">
        <v>258</v>
      </c>
      <c r="D594" s="54" t="s">
        <v>264</v>
      </c>
      <c r="E594" s="54" t="s">
        <v>255</v>
      </c>
      <c r="F594" s="54">
        <v>4</v>
      </c>
      <c r="G594" s="54">
        <v>1408</v>
      </c>
    </row>
    <row r="595" spans="1:7">
      <c r="A595" s="53">
        <v>594</v>
      </c>
      <c r="B595" s="55">
        <v>37550</v>
      </c>
      <c r="C595" s="54" t="s">
        <v>263</v>
      </c>
      <c r="D595" s="54" t="s">
        <v>266</v>
      </c>
      <c r="E595" s="54" t="s">
        <v>255</v>
      </c>
      <c r="F595" s="54">
        <v>1</v>
      </c>
      <c r="G595" s="54">
        <v>8</v>
      </c>
    </row>
    <row r="596" spans="1:7">
      <c r="A596" s="53">
        <v>595</v>
      </c>
      <c r="B596" s="55">
        <v>37595</v>
      </c>
      <c r="C596" s="54" t="s">
        <v>267</v>
      </c>
      <c r="D596" s="54" t="s">
        <v>269</v>
      </c>
      <c r="E596" s="54" t="s">
        <v>255</v>
      </c>
      <c r="F596" s="54">
        <v>2</v>
      </c>
      <c r="G596" s="54">
        <v>52</v>
      </c>
    </row>
    <row r="597" spans="1:7">
      <c r="A597" s="53">
        <v>596</v>
      </c>
      <c r="B597" s="55">
        <v>37295</v>
      </c>
      <c r="C597" s="54" t="s">
        <v>258</v>
      </c>
      <c r="D597" s="54" t="s">
        <v>257</v>
      </c>
      <c r="E597" s="54" t="s">
        <v>255</v>
      </c>
      <c r="F597" s="54">
        <v>3</v>
      </c>
      <c r="G597" s="54">
        <v>45</v>
      </c>
    </row>
    <row r="598" spans="1:7">
      <c r="A598" s="53">
        <v>597</v>
      </c>
      <c r="B598" s="55">
        <v>37306</v>
      </c>
      <c r="C598" s="54" t="s">
        <v>263</v>
      </c>
      <c r="D598" s="54" t="s">
        <v>262</v>
      </c>
      <c r="E598" s="54" t="s">
        <v>255</v>
      </c>
      <c r="F598" s="54">
        <v>1</v>
      </c>
      <c r="G598" s="54">
        <v>34</v>
      </c>
    </row>
    <row r="599" spans="1:7">
      <c r="A599" s="53">
        <v>598</v>
      </c>
      <c r="B599" s="55">
        <v>37313</v>
      </c>
      <c r="C599" s="54" t="s">
        <v>268</v>
      </c>
      <c r="D599" s="54" t="s">
        <v>257</v>
      </c>
      <c r="E599" s="54" t="s">
        <v>260</v>
      </c>
      <c r="F599" s="54">
        <v>2</v>
      </c>
      <c r="G599" s="54">
        <v>30</v>
      </c>
    </row>
    <row r="600" spans="1:7">
      <c r="A600" s="53">
        <v>599</v>
      </c>
      <c r="B600" s="55">
        <v>37346</v>
      </c>
      <c r="C600" s="54" t="s">
        <v>267</v>
      </c>
      <c r="D600" s="54" t="s">
        <v>265</v>
      </c>
      <c r="E600" s="54" t="s">
        <v>260</v>
      </c>
      <c r="F600" s="54">
        <v>2</v>
      </c>
      <c r="G600" s="54">
        <v>110</v>
      </c>
    </row>
    <row r="601" spans="1:7">
      <c r="A601" s="53">
        <v>600</v>
      </c>
      <c r="B601" s="55">
        <v>37543</v>
      </c>
      <c r="C601" s="54" t="s">
        <v>268</v>
      </c>
      <c r="D601" s="54" t="s">
        <v>269</v>
      </c>
      <c r="E601" s="54" t="s">
        <v>255</v>
      </c>
      <c r="F601" s="54">
        <v>2</v>
      </c>
      <c r="G601" s="54">
        <v>52</v>
      </c>
    </row>
    <row r="602" spans="1:7">
      <c r="A602" s="53">
        <v>601</v>
      </c>
      <c r="B602" s="55">
        <v>37405</v>
      </c>
      <c r="C602" s="54" t="s">
        <v>254</v>
      </c>
      <c r="D602" s="54" t="s">
        <v>264</v>
      </c>
      <c r="E602" s="54" t="s">
        <v>255</v>
      </c>
      <c r="F602" s="54">
        <v>2</v>
      </c>
      <c r="G602" s="54">
        <v>704</v>
      </c>
    </row>
    <row r="603" spans="1:7">
      <c r="A603" s="53">
        <v>602</v>
      </c>
      <c r="B603" s="55">
        <v>37501</v>
      </c>
      <c r="C603" s="54" t="s">
        <v>258</v>
      </c>
      <c r="D603" s="54" t="s">
        <v>256</v>
      </c>
      <c r="E603" s="54" t="s">
        <v>255</v>
      </c>
      <c r="F603" s="54">
        <v>2</v>
      </c>
      <c r="G603" s="54">
        <v>40</v>
      </c>
    </row>
    <row r="604" spans="1:7">
      <c r="A604" s="53">
        <v>603</v>
      </c>
      <c r="B604" s="55">
        <v>37514</v>
      </c>
      <c r="C604" s="54" t="s">
        <v>258</v>
      </c>
      <c r="D604" s="54" t="s">
        <v>261</v>
      </c>
      <c r="E604" s="54" t="s">
        <v>260</v>
      </c>
      <c r="F604" s="54">
        <v>2</v>
      </c>
      <c r="G604" s="54">
        <v>1196</v>
      </c>
    </row>
    <row r="605" spans="1:7">
      <c r="A605" s="53">
        <v>604</v>
      </c>
      <c r="B605" s="55">
        <v>37438</v>
      </c>
      <c r="C605" s="54" t="s">
        <v>258</v>
      </c>
      <c r="D605" s="54" t="s">
        <v>261</v>
      </c>
      <c r="E605" s="54" t="s">
        <v>255</v>
      </c>
      <c r="F605" s="54">
        <v>3</v>
      </c>
      <c r="G605" s="54">
        <v>1794</v>
      </c>
    </row>
    <row r="606" spans="1:7">
      <c r="A606" s="53">
        <v>605</v>
      </c>
      <c r="B606" s="55">
        <v>37404</v>
      </c>
      <c r="C606" s="54" t="s">
        <v>254</v>
      </c>
      <c r="D606" s="54" t="s">
        <v>269</v>
      </c>
      <c r="E606" s="54" t="s">
        <v>255</v>
      </c>
      <c r="F606" s="54">
        <v>2</v>
      </c>
      <c r="G606" s="54">
        <v>52</v>
      </c>
    </row>
    <row r="607" spans="1:7">
      <c r="A607" s="53">
        <v>606</v>
      </c>
      <c r="B607" s="55">
        <v>37338</v>
      </c>
      <c r="C607" s="54" t="s">
        <v>258</v>
      </c>
      <c r="D607" s="54" t="s">
        <v>256</v>
      </c>
      <c r="E607" s="54" t="s">
        <v>255</v>
      </c>
      <c r="F607" s="54">
        <v>4</v>
      </c>
      <c r="G607" s="54">
        <v>80</v>
      </c>
    </row>
    <row r="608" spans="1:7">
      <c r="A608" s="53">
        <v>607</v>
      </c>
      <c r="B608" s="55">
        <v>37333</v>
      </c>
      <c r="C608" s="54" t="s">
        <v>268</v>
      </c>
      <c r="D608" s="54" t="s">
        <v>257</v>
      </c>
      <c r="E608" s="54" t="s">
        <v>255</v>
      </c>
      <c r="F608" s="54">
        <v>2</v>
      </c>
      <c r="G608" s="54">
        <v>30</v>
      </c>
    </row>
    <row r="609" spans="1:7">
      <c r="A609" s="53">
        <v>608</v>
      </c>
      <c r="B609" s="55">
        <v>37364</v>
      </c>
      <c r="C609" s="54" t="s">
        <v>258</v>
      </c>
      <c r="D609" s="54" t="s">
        <v>262</v>
      </c>
      <c r="E609" s="54" t="s">
        <v>255</v>
      </c>
      <c r="F609" s="54">
        <v>2</v>
      </c>
      <c r="G609" s="54">
        <v>68</v>
      </c>
    </row>
    <row r="610" spans="1:7">
      <c r="A610" s="53">
        <v>609</v>
      </c>
      <c r="B610" s="55">
        <v>37277</v>
      </c>
      <c r="C610" s="54" t="s">
        <v>258</v>
      </c>
      <c r="D610" s="54" t="s">
        <v>259</v>
      </c>
      <c r="E610" s="54" t="s">
        <v>255</v>
      </c>
      <c r="F610" s="54">
        <v>2</v>
      </c>
      <c r="G610" s="54">
        <v>590</v>
      </c>
    </row>
    <row r="611" spans="1:7">
      <c r="A611" s="53">
        <v>610</v>
      </c>
      <c r="B611" s="55">
        <v>37539</v>
      </c>
      <c r="C611" s="54" t="s">
        <v>263</v>
      </c>
      <c r="D611" s="54" t="s">
        <v>266</v>
      </c>
      <c r="E611" s="54" t="s">
        <v>255</v>
      </c>
      <c r="F611" s="54">
        <v>5</v>
      </c>
      <c r="G611" s="54">
        <v>40</v>
      </c>
    </row>
    <row r="612" spans="1:7">
      <c r="A612" s="53">
        <v>611</v>
      </c>
      <c r="B612" s="55">
        <v>37448</v>
      </c>
      <c r="C612" s="54" t="s">
        <v>263</v>
      </c>
      <c r="D612" s="54" t="s">
        <v>259</v>
      </c>
      <c r="E612" s="54" t="s">
        <v>255</v>
      </c>
      <c r="F612" s="54">
        <v>2</v>
      </c>
      <c r="G612" s="54">
        <v>590</v>
      </c>
    </row>
    <row r="613" spans="1:7">
      <c r="A613" s="53">
        <v>612</v>
      </c>
      <c r="B613" s="55">
        <v>37491</v>
      </c>
      <c r="C613" s="54" t="s">
        <v>254</v>
      </c>
      <c r="D613" s="54" t="s">
        <v>259</v>
      </c>
      <c r="E613" s="54" t="s">
        <v>255</v>
      </c>
      <c r="F613" s="54">
        <v>1</v>
      </c>
      <c r="G613" s="54">
        <v>295</v>
      </c>
    </row>
    <row r="614" spans="1:7">
      <c r="A614" s="53">
        <v>613</v>
      </c>
      <c r="B614" s="55">
        <v>37448</v>
      </c>
      <c r="C614" s="54" t="s">
        <v>263</v>
      </c>
      <c r="D614" s="54" t="s">
        <v>269</v>
      </c>
      <c r="E614" s="54" t="s">
        <v>255</v>
      </c>
      <c r="F614" s="54">
        <v>2</v>
      </c>
      <c r="G614" s="54">
        <v>52</v>
      </c>
    </row>
    <row r="615" spans="1:7">
      <c r="A615" s="53">
        <v>614</v>
      </c>
      <c r="B615" s="55">
        <v>37481</v>
      </c>
      <c r="C615" s="54" t="s">
        <v>258</v>
      </c>
      <c r="D615" s="54" t="s">
        <v>261</v>
      </c>
      <c r="E615" s="54" t="s">
        <v>255</v>
      </c>
      <c r="F615" s="54">
        <v>2</v>
      </c>
      <c r="G615" s="54">
        <v>1196</v>
      </c>
    </row>
    <row r="616" spans="1:7">
      <c r="A616" s="53">
        <v>615</v>
      </c>
      <c r="B616" s="55">
        <v>37399</v>
      </c>
      <c r="C616" s="54" t="s">
        <v>268</v>
      </c>
      <c r="D616" s="54" t="s">
        <v>259</v>
      </c>
      <c r="E616" s="54" t="s">
        <v>255</v>
      </c>
      <c r="F616" s="54">
        <v>4</v>
      </c>
      <c r="G616" s="54">
        <v>1180</v>
      </c>
    </row>
    <row r="617" spans="1:7">
      <c r="A617" s="53">
        <v>616</v>
      </c>
      <c r="B617" s="55">
        <v>37395</v>
      </c>
      <c r="C617" s="54" t="s">
        <v>263</v>
      </c>
      <c r="D617" s="54" t="s">
        <v>262</v>
      </c>
      <c r="E617" s="54" t="s">
        <v>260</v>
      </c>
      <c r="F617" s="54">
        <v>5</v>
      </c>
      <c r="G617" s="54">
        <v>170</v>
      </c>
    </row>
    <row r="618" spans="1:7">
      <c r="A618" s="53">
        <v>617</v>
      </c>
      <c r="B618" s="55">
        <v>37423</v>
      </c>
      <c r="C618" s="54" t="s">
        <v>263</v>
      </c>
      <c r="D618" s="54" t="s">
        <v>257</v>
      </c>
      <c r="E618" s="54" t="s">
        <v>255</v>
      </c>
      <c r="F618" s="54">
        <v>5</v>
      </c>
      <c r="G618" s="54">
        <v>75</v>
      </c>
    </row>
    <row r="619" spans="1:7">
      <c r="A619" s="53">
        <v>618</v>
      </c>
      <c r="B619" s="55">
        <v>37398</v>
      </c>
      <c r="C619" s="54" t="s">
        <v>258</v>
      </c>
      <c r="D619" s="54" t="s">
        <v>256</v>
      </c>
      <c r="E619" s="54" t="s">
        <v>255</v>
      </c>
      <c r="F619" s="54">
        <v>1</v>
      </c>
      <c r="G619" s="54">
        <v>20</v>
      </c>
    </row>
    <row r="620" spans="1:7">
      <c r="A620" s="53">
        <v>619</v>
      </c>
      <c r="B620" s="55">
        <v>37412</v>
      </c>
      <c r="C620" s="54" t="s">
        <v>258</v>
      </c>
      <c r="D620" s="54" t="s">
        <v>257</v>
      </c>
      <c r="E620" s="54" t="s">
        <v>255</v>
      </c>
      <c r="F620" s="54">
        <v>3</v>
      </c>
      <c r="G620" s="54">
        <v>45</v>
      </c>
    </row>
    <row r="621" spans="1:7">
      <c r="A621" s="53">
        <v>620</v>
      </c>
      <c r="B621" s="55">
        <v>37491</v>
      </c>
      <c r="C621" s="54" t="s">
        <v>258</v>
      </c>
      <c r="D621" s="54" t="s">
        <v>262</v>
      </c>
      <c r="E621" s="54" t="s">
        <v>255</v>
      </c>
      <c r="F621" s="54">
        <v>5</v>
      </c>
      <c r="G621" s="54">
        <v>170</v>
      </c>
    </row>
    <row r="622" spans="1:7">
      <c r="A622" s="53">
        <v>621</v>
      </c>
      <c r="B622" s="55">
        <v>37542</v>
      </c>
      <c r="C622" s="54" t="s">
        <v>268</v>
      </c>
      <c r="D622" s="54" t="s">
        <v>257</v>
      </c>
      <c r="E622" s="54" t="s">
        <v>255</v>
      </c>
      <c r="F622" s="54">
        <v>1</v>
      </c>
      <c r="G622" s="54">
        <v>15</v>
      </c>
    </row>
    <row r="623" spans="1:7">
      <c r="A623" s="53">
        <v>622</v>
      </c>
      <c r="B623" s="55">
        <v>37358</v>
      </c>
      <c r="C623" s="54" t="s">
        <v>263</v>
      </c>
      <c r="D623" s="54" t="s">
        <v>264</v>
      </c>
      <c r="E623" s="54" t="s">
        <v>255</v>
      </c>
      <c r="F623" s="54">
        <v>2</v>
      </c>
      <c r="G623" s="54">
        <v>704</v>
      </c>
    </row>
    <row r="624" spans="1:7">
      <c r="A624" s="53">
        <v>623</v>
      </c>
      <c r="B624" s="55">
        <v>37494</v>
      </c>
      <c r="C624" s="54" t="s">
        <v>258</v>
      </c>
      <c r="D624" s="54" t="s">
        <v>262</v>
      </c>
      <c r="E624" s="54" t="s">
        <v>260</v>
      </c>
      <c r="F624" s="54">
        <v>2</v>
      </c>
      <c r="G624" s="54">
        <v>68</v>
      </c>
    </row>
    <row r="625" spans="1:7">
      <c r="A625" s="53">
        <v>624</v>
      </c>
      <c r="B625" s="55">
        <v>37618</v>
      </c>
      <c r="C625" s="54" t="s">
        <v>258</v>
      </c>
      <c r="D625" s="54" t="s">
        <v>253</v>
      </c>
      <c r="E625" s="54" t="s">
        <v>252</v>
      </c>
      <c r="F625" s="54">
        <v>1</v>
      </c>
      <c r="G625" s="54">
        <v>95</v>
      </c>
    </row>
    <row r="626" spans="1:7">
      <c r="A626" s="53">
        <v>625</v>
      </c>
      <c r="B626" s="55">
        <v>37413</v>
      </c>
      <c r="C626" s="54" t="s">
        <v>263</v>
      </c>
      <c r="D626" s="54" t="s">
        <v>264</v>
      </c>
      <c r="E626" s="54" t="s">
        <v>255</v>
      </c>
      <c r="F626" s="54">
        <v>4</v>
      </c>
      <c r="G626" s="54">
        <v>1408</v>
      </c>
    </row>
    <row r="627" spans="1:7">
      <c r="A627" s="53">
        <v>626</v>
      </c>
      <c r="B627" s="55">
        <v>37530</v>
      </c>
      <c r="C627" s="54" t="s">
        <v>263</v>
      </c>
      <c r="D627" s="54" t="s">
        <v>262</v>
      </c>
      <c r="E627" s="54" t="s">
        <v>255</v>
      </c>
      <c r="F627" s="54">
        <v>1</v>
      </c>
      <c r="G627" s="54">
        <v>34</v>
      </c>
    </row>
    <row r="628" spans="1:7">
      <c r="A628" s="53">
        <v>627</v>
      </c>
      <c r="B628" s="55">
        <v>37478</v>
      </c>
      <c r="C628" s="54" t="s">
        <v>263</v>
      </c>
      <c r="D628" s="54" t="s">
        <v>265</v>
      </c>
      <c r="E628" s="54" t="s">
        <v>255</v>
      </c>
      <c r="F628" s="54">
        <v>2</v>
      </c>
      <c r="G628" s="54">
        <v>110</v>
      </c>
    </row>
    <row r="629" spans="1:7">
      <c r="A629" s="53">
        <v>628</v>
      </c>
      <c r="B629" s="55">
        <v>37392</v>
      </c>
      <c r="C629" s="54" t="s">
        <v>267</v>
      </c>
      <c r="D629" s="54" t="s">
        <v>262</v>
      </c>
      <c r="E629" s="54" t="s">
        <v>255</v>
      </c>
      <c r="F629" s="54">
        <v>4</v>
      </c>
      <c r="G629" s="54">
        <v>136</v>
      </c>
    </row>
    <row r="630" spans="1:7">
      <c r="A630" s="53">
        <v>629</v>
      </c>
      <c r="B630" s="55">
        <v>37459</v>
      </c>
      <c r="C630" s="54" t="s">
        <v>258</v>
      </c>
      <c r="D630" s="54" t="s">
        <v>269</v>
      </c>
      <c r="E630" s="54" t="s">
        <v>255</v>
      </c>
      <c r="F630" s="54">
        <v>1</v>
      </c>
      <c r="G630" s="54">
        <v>26</v>
      </c>
    </row>
    <row r="631" spans="1:7">
      <c r="A631" s="53">
        <v>630</v>
      </c>
      <c r="B631" s="55">
        <v>37558</v>
      </c>
      <c r="C631" s="54" t="s">
        <v>263</v>
      </c>
      <c r="D631" s="54" t="s">
        <v>257</v>
      </c>
      <c r="E631" s="54" t="s">
        <v>255</v>
      </c>
      <c r="F631" s="54">
        <v>2</v>
      </c>
      <c r="G631" s="54">
        <v>30</v>
      </c>
    </row>
    <row r="632" spans="1:7">
      <c r="A632" s="53">
        <v>631</v>
      </c>
      <c r="B632" s="55">
        <v>37264</v>
      </c>
      <c r="C632" s="54" t="s">
        <v>258</v>
      </c>
      <c r="D632" s="54" t="s">
        <v>264</v>
      </c>
      <c r="E632" s="54" t="s">
        <v>255</v>
      </c>
      <c r="F632" s="54">
        <v>4</v>
      </c>
      <c r="G632" s="54">
        <v>1408</v>
      </c>
    </row>
    <row r="633" spans="1:7">
      <c r="A633" s="53">
        <v>632</v>
      </c>
      <c r="B633" s="55">
        <v>37311</v>
      </c>
      <c r="C633" s="54" t="s">
        <v>258</v>
      </c>
      <c r="D633" s="54" t="s">
        <v>266</v>
      </c>
      <c r="E633" s="54" t="s">
        <v>255</v>
      </c>
      <c r="F633" s="54">
        <v>4</v>
      </c>
      <c r="G633" s="54">
        <v>32</v>
      </c>
    </row>
    <row r="634" spans="1:7">
      <c r="A634" s="53">
        <v>633</v>
      </c>
      <c r="B634" s="55">
        <v>37414</v>
      </c>
      <c r="C634" s="54" t="s">
        <v>263</v>
      </c>
      <c r="D634" s="54" t="s">
        <v>261</v>
      </c>
      <c r="E634" s="54" t="s">
        <v>260</v>
      </c>
      <c r="F634" s="54">
        <v>3</v>
      </c>
      <c r="G634" s="54">
        <v>1794</v>
      </c>
    </row>
    <row r="635" spans="1:7">
      <c r="A635" s="53">
        <v>634</v>
      </c>
      <c r="B635" s="55">
        <v>37619</v>
      </c>
      <c r="C635" s="54" t="s">
        <v>258</v>
      </c>
      <c r="D635" s="54" t="s">
        <v>269</v>
      </c>
      <c r="E635" s="54" t="s">
        <v>255</v>
      </c>
      <c r="F635" s="54">
        <v>3</v>
      </c>
      <c r="G635" s="54">
        <v>78</v>
      </c>
    </row>
    <row r="636" spans="1:7">
      <c r="A636" s="53">
        <v>635</v>
      </c>
      <c r="B636" s="55">
        <v>37530</v>
      </c>
      <c r="C636" s="54" t="s">
        <v>258</v>
      </c>
      <c r="D636" s="54" t="s">
        <v>261</v>
      </c>
      <c r="E636" s="54" t="s">
        <v>260</v>
      </c>
      <c r="F636" s="54">
        <v>2</v>
      </c>
      <c r="G636" s="54">
        <v>1196</v>
      </c>
    </row>
    <row r="637" spans="1:7">
      <c r="A637" s="53">
        <v>636</v>
      </c>
      <c r="B637" s="55">
        <v>37319</v>
      </c>
      <c r="C637" s="54" t="s">
        <v>258</v>
      </c>
      <c r="D637" s="54" t="s">
        <v>259</v>
      </c>
      <c r="E637" s="54" t="s">
        <v>260</v>
      </c>
      <c r="F637" s="54">
        <v>2</v>
      </c>
      <c r="G637" s="54">
        <v>590</v>
      </c>
    </row>
    <row r="638" spans="1:7">
      <c r="A638" s="53">
        <v>637</v>
      </c>
      <c r="B638" s="55">
        <v>37446</v>
      </c>
      <c r="C638" s="54" t="s">
        <v>263</v>
      </c>
      <c r="D638" s="54" t="s">
        <v>265</v>
      </c>
      <c r="E638" s="54" t="s">
        <v>255</v>
      </c>
      <c r="F638" s="54">
        <v>5</v>
      </c>
      <c r="G638" s="54">
        <v>275</v>
      </c>
    </row>
    <row r="639" spans="1:7">
      <c r="A639" s="53">
        <v>638</v>
      </c>
      <c r="B639" s="55">
        <v>37379</v>
      </c>
      <c r="C639" s="54" t="s">
        <v>263</v>
      </c>
      <c r="D639" s="54" t="s">
        <v>262</v>
      </c>
      <c r="E639" s="54" t="s">
        <v>255</v>
      </c>
      <c r="F639" s="54">
        <v>5</v>
      </c>
      <c r="G639" s="54">
        <v>170</v>
      </c>
    </row>
    <row r="640" spans="1:7">
      <c r="A640" s="53">
        <v>639</v>
      </c>
      <c r="B640" s="55">
        <v>37284</v>
      </c>
      <c r="C640" s="54" t="s">
        <v>267</v>
      </c>
      <c r="D640" s="54" t="s">
        <v>256</v>
      </c>
      <c r="E640" s="54" t="s">
        <v>260</v>
      </c>
      <c r="F640" s="54">
        <v>3</v>
      </c>
      <c r="G640" s="54">
        <v>60</v>
      </c>
    </row>
    <row r="641" spans="1:7">
      <c r="A641" s="53">
        <v>640</v>
      </c>
      <c r="B641" s="55">
        <v>37373</v>
      </c>
      <c r="C641" s="54" t="s">
        <v>258</v>
      </c>
      <c r="D641" s="54" t="s">
        <v>257</v>
      </c>
      <c r="E641" s="54" t="s">
        <v>255</v>
      </c>
      <c r="F641" s="54">
        <v>3</v>
      </c>
      <c r="G641" s="54">
        <v>45</v>
      </c>
    </row>
    <row r="642" spans="1:7">
      <c r="A642" s="53">
        <v>641</v>
      </c>
      <c r="B642" s="55">
        <v>37468</v>
      </c>
      <c r="C642" s="54" t="s">
        <v>258</v>
      </c>
      <c r="D642" s="54" t="s">
        <v>256</v>
      </c>
      <c r="E642" s="54" t="s">
        <v>255</v>
      </c>
      <c r="F642" s="54">
        <v>2</v>
      </c>
      <c r="G642" s="54">
        <v>40</v>
      </c>
    </row>
    <row r="643" spans="1:7">
      <c r="A643" s="53">
        <v>642</v>
      </c>
      <c r="B643" s="55">
        <v>37283</v>
      </c>
      <c r="C643" s="54" t="s">
        <v>258</v>
      </c>
      <c r="D643" s="54" t="s">
        <v>256</v>
      </c>
      <c r="E643" s="54" t="s">
        <v>255</v>
      </c>
      <c r="F643" s="54">
        <v>4</v>
      </c>
      <c r="G643" s="54">
        <v>80</v>
      </c>
    </row>
    <row r="644" spans="1:7">
      <c r="A644" s="53">
        <v>643</v>
      </c>
      <c r="B644" s="55">
        <v>37350</v>
      </c>
      <c r="C644" s="54" t="s">
        <v>258</v>
      </c>
      <c r="D644" s="54" t="s">
        <v>259</v>
      </c>
      <c r="E644" s="54" t="s">
        <v>260</v>
      </c>
      <c r="F644" s="54">
        <v>1</v>
      </c>
      <c r="G644" s="54">
        <v>295</v>
      </c>
    </row>
    <row r="645" spans="1:7">
      <c r="A645" s="53">
        <v>644</v>
      </c>
      <c r="B645" s="55">
        <v>37549</v>
      </c>
      <c r="C645" s="54" t="s">
        <v>263</v>
      </c>
      <c r="D645" s="54" t="s">
        <v>259</v>
      </c>
      <c r="E645" s="54" t="s">
        <v>255</v>
      </c>
      <c r="F645" s="54">
        <v>1</v>
      </c>
      <c r="G645" s="54">
        <v>295</v>
      </c>
    </row>
    <row r="646" spans="1:7">
      <c r="A646" s="53">
        <v>645</v>
      </c>
      <c r="B646" s="55">
        <v>37404</v>
      </c>
      <c r="C646" s="54" t="s">
        <v>254</v>
      </c>
      <c r="D646" s="54" t="s">
        <v>262</v>
      </c>
      <c r="E646" s="54" t="s">
        <v>255</v>
      </c>
      <c r="F646" s="54">
        <v>2</v>
      </c>
      <c r="G646" s="54">
        <v>68</v>
      </c>
    </row>
    <row r="647" spans="1:7">
      <c r="A647" s="53">
        <v>646</v>
      </c>
      <c r="B647" s="55">
        <v>37465</v>
      </c>
      <c r="C647" s="54" t="s">
        <v>258</v>
      </c>
      <c r="D647" s="54" t="s">
        <v>261</v>
      </c>
      <c r="E647" s="54" t="s">
        <v>255</v>
      </c>
      <c r="F647" s="54">
        <v>1</v>
      </c>
      <c r="G647" s="54">
        <v>598</v>
      </c>
    </row>
    <row r="648" spans="1:7">
      <c r="A648" s="53">
        <v>647</v>
      </c>
      <c r="B648" s="55">
        <v>37461</v>
      </c>
      <c r="C648" s="54" t="s">
        <v>258</v>
      </c>
      <c r="D648" s="54" t="s">
        <v>259</v>
      </c>
      <c r="E648" s="54" t="s">
        <v>252</v>
      </c>
      <c r="F648" s="54">
        <v>1</v>
      </c>
      <c r="G648" s="54">
        <v>295</v>
      </c>
    </row>
    <row r="649" spans="1:7">
      <c r="A649" s="53">
        <v>648</v>
      </c>
      <c r="B649" s="55">
        <v>37399</v>
      </c>
      <c r="C649" s="54" t="s">
        <v>258</v>
      </c>
      <c r="D649" s="54" t="s">
        <v>259</v>
      </c>
      <c r="E649" s="54" t="s">
        <v>255</v>
      </c>
      <c r="F649" s="54">
        <v>2</v>
      </c>
      <c r="G649" s="54">
        <v>590</v>
      </c>
    </row>
    <row r="650" spans="1:7">
      <c r="A650" s="53">
        <v>649</v>
      </c>
      <c r="B650" s="55">
        <v>37278</v>
      </c>
      <c r="C650" s="54" t="s">
        <v>258</v>
      </c>
      <c r="D650" s="54" t="s">
        <v>265</v>
      </c>
      <c r="E650" s="54" t="s">
        <v>255</v>
      </c>
      <c r="F650" s="54">
        <v>1</v>
      </c>
      <c r="G650" s="54">
        <v>55</v>
      </c>
    </row>
    <row r="651" spans="1:7">
      <c r="A651" s="53">
        <v>650</v>
      </c>
      <c r="B651" s="55">
        <v>37552</v>
      </c>
      <c r="C651" s="54" t="s">
        <v>258</v>
      </c>
      <c r="D651" s="54" t="s">
        <v>259</v>
      </c>
      <c r="E651" s="54" t="s">
        <v>255</v>
      </c>
      <c r="F651" s="54">
        <v>2</v>
      </c>
      <c r="G651" s="54">
        <v>590</v>
      </c>
    </row>
    <row r="652" spans="1:7">
      <c r="A652" s="53">
        <v>651</v>
      </c>
      <c r="B652" s="55">
        <v>37356</v>
      </c>
      <c r="C652" s="54" t="s">
        <v>263</v>
      </c>
      <c r="D652" s="54" t="s">
        <v>261</v>
      </c>
      <c r="E652" s="54" t="s">
        <v>255</v>
      </c>
      <c r="F652" s="54">
        <v>3</v>
      </c>
      <c r="G652" s="54">
        <v>1794</v>
      </c>
    </row>
    <row r="653" spans="1:7">
      <c r="A653" s="53">
        <v>652</v>
      </c>
      <c r="B653" s="55">
        <v>37483</v>
      </c>
      <c r="C653" s="54" t="s">
        <v>263</v>
      </c>
      <c r="D653" s="54" t="s">
        <v>266</v>
      </c>
      <c r="E653" s="54" t="s">
        <v>255</v>
      </c>
      <c r="F653" s="54">
        <v>5</v>
      </c>
      <c r="G653" s="54">
        <v>40</v>
      </c>
    </row>
    <row r="654" spans="1:7">
      <c r="A654" s="53">
        <v>653</v>
      </c>
      <c r="B654" s="55">
        <v>37422</v>
      </c>
      <c r="C654" s="54" t="s">
        <v>258</v>
      </c>
      <c r="D654" s="54" t="s">
        <v>265</v>
      </c>
      <c r="E654" s="54" t="s">
        <v>255</v>
      </c>
      <c r="F654" s="54">
        <v>3</v>
      </c>
      <c r="G654" s="54">
        <v>165</v>
      </c>
    </row>
    <row r="655" spans="1:7">
      <c r="A655" s="53">
        <v>654</v>
      </c>
      <c r="B655" s="55">
        <v>37431</v>
      </c>
      <c r="C655" s="54" t="s">
        <v>258</v>
      </c>
      <c r="D655" s="54" t="s">
        <v>257</v>
      </c>
      <c r="E655" s="54" t="s">
        <v>255</v>
      </c>
      <c r="F655" s="54">
        <v>3</v>
      </c>
      <c r="G655" s="54">
        <v>45</v>
      </c>
    </row>
    <row r="656" spans="1:7">
      <c r="A656" s="53">
        <v>655</v>
      </c>
      <c r="B656" s="55">
        <v>37413</v>
      </c>
      <c r="C656" s="54" t="s">
        <v>263</v>
      </c>
      <c r="D656" s="54" t="s">
        <v>265</v>
      </c>
      <c r="E656" s="54" t="s">
        <v>260</v>
      </c>
      <c r="F656" s="54">
        <v>2</v>
      </c>
      <c r="G656" s="54">
        <v>110</v>
      </c>
    </row>
    <row r="657" spans="1:7">
      <c r="A657" s="53">
        <v>656</v>
      </c>
      <c r="B657" s="55">
        <v>37440</v>
      </c>
      <c r="C657" s="54" t="s">
        <v>258</v>
      </c>
      <c r="D657" s="54" t="s">
        <v>269</v>
      </c>
      <c r="E657" s="54" t="s">
        <v>255</v>
      </c>
      <c r="F657" s="54">
        <v>3</v>
      </c>
      <c r="G657" s="54">
        <v>78</v>
      </c>
    </row>
    <row r="658" spans="1:7">
      <c r="A658" s="53">
        <v>657</v>
      </c>
      <c r="B658" s="55">
        <v>37580</v>
      </c>
      <c r="C658" s="54" t="s">
        <v>258</v>
      </c>
      <c r="D658" s="54" t="s">
        <v>262</v>
      </c>
      <c r="E658" s="54" t="s">
        <v>255</v>
      </c>
      <c r="F658" s="54">
        <v>3</v>
      </c>
      <c r="G658" s="54">
        <v>102</v>
      </c>
    </row>
    <row r="659" spans="1:7">
      <c r="A659" s="53">
        <v>658</v>
      </c>
      <c r="B659" s="55">
        <v>37348</v>
      </c>
      <c r="C659" s="54" t="s">
        <v>258</v>
      </c>
      <c r="D659" s="54" t="s">
        <v>257</v>
      </c>
      <c r="E659" s="54" t="s">
        <v>260</v>
      </c>
      <c r="F659" s="54">
        <v>1</v>
      </c>
      <c r="G659" s="54">
        <v>15</v>
      </c>
    </row>
    <row r="660" spans="1:7">
      <c r="A660" s="53">
        <v>659</v>
      </c>
      <c r="B660" s="55">
        <v>37540</v>
      </c>
      <c r="C660" s="54" t="s">
        <v>268</v>
      </c>
      <c r="D660" s="54" t="s">
        <v>257</v>
      </c>
      <c r="E660" s="54" t="s">
        <v>252</v>
      </c>
      <c r="F660" s="54">
        <v>4</v>
      </c>
      <c r="G660" s="54">
        <v>60</v>
      </c>
    </row>
    <row r="661" spans="1:7">
      <c r="A661" s="53">
        <v>660</v>
      </c>
      <c r="B661" s="55">
        <v>37606</v>
      </c>
      <c r="C661" s="54" t="s">
        <v>258</v>
      </c>
      <c r="D661" s="54" t="s">
        <v>264</v>
      </c>
      <c r="E661" s="54" t="s">
        <v>260</v>
      </c>
      <c r="F661" s="54">
        <v>1</v>
      </c>
      <c r="G661" s="54">
        <v>352</v>
      </c>
    </row>
    <row r="662" spans="1:7">
      <c r="A662" s="53">
        <v>661</v>
      </c>
      <c r="B662" s="55">
        <v>37474</v>
      </c>
      <c r="C662" s="54" t="s">
        <v>258</v>
      </c>
      <c r="D662" s="54" t="s">
        <v>259</v>
      </c>
      <c r="E662" s="54" t="s">
        <v>255</v>
      </c>
      <c r="F662" s="54">
        <v>1</v>
      </c>
      <c r="G662" s="54">
        <v>295</v>
      </c>
    </row>
    <row r="663" spans="1:7">
      <c r="A663" s="53">
        <v>662</v>
      </c>
      <c r="B663" s="55">
        <v>37599</v>
      </c>
      <c r="C663" s="54" t="s">
        <v>258</v>
      </c>
      <c r="D663" s="54" t="s">
        <v>259</v>
      </c>
      <c r="E663" s="54" t="s">
        <v>255</v>
      </c>
      <c r="F663" s="54">
        <v>4</v>
      </c>
      <c r="G663" s="54">
        <v>1180</v>
      </c>
    </row>
    <row r="664" spans="1:7">
      <c r="A664" s="53">
        <v>663</v>
      </c>
      <c r="B664" s="55">
        <v>37262</v>
      </c>
      <c r="C664" s="54" t="s">
        <v>268</v>
      </c>
      <c r="D664" s="54" t="s">
        <v>269</v>
      </c>
      <c r="E664" s="54" t="s">
        <v>255</v>
      </c>
      <c r="F664" s="54">
        <v>4</v>
      </c>
      <c r="G664" s="54">
        <v>104</v>
      </c>
    </row>
    <row r="665" spans="1:7">
      <c r="A665" s="53">
        <v>664</v>
      </c>
      <c r="B665" s="55">
        <v>37345</v>
      </c>
      <c r="C665" s="54" t="s">
        <v>258</v>
      </c>
      <c r="D665" s="54" t="s">
        <v>259</v>
      </c>
      <c r="E665" s="54" t="s">
        <v>255</v>
      </c>
      <c r="F665" s="54">
        <v>2</v>
      </c>
      <c r="G665" s="54">
        <v>590</v>
      </c>
    </row>
    <row r="666" spans="1:7">
      <c r="A666" s="53">
        <v>665</v>
      </c>
      <c r="B666" s="55">
        <v>37612</v>
      </c>
      <c r="C666" s="54" t="s">
        <v>268</v>
      </c>
      <c r="D666" s="54" t="s">
        <v>259</v>
      </c>
      <c r="E666" s="54" t="s">
        <v>255</v>
      </c>
      <c r="F666" s="54">
        <v>5</v>
      </c>
      <c r="G666" s="54">
        <v>1475</v>
      </c>
    </row>
    <row r="667" spans="1:7">
      <c r="A667" s="53">
        <v>666</v>
      </c>
      <c r="B667" s="55">
        <v>37272</v>
      </c>
      <c r="C667" s="54" t="s">
        <v>258</v>
      </c>
      <c r="D667" s="54" t="s">
        <v>253</v>
      </c>
      <c r="E667" s="54" t="s">
        <v>255</v>
      </c>
      <c r="F667" s="54">
        <v>5</v>
      </c>
      <c r="G667" s="54">
        <v>475</v>
      </c>
    </row>
    <row r="668" spans="1:7">
      <c r="A668" s="53">
        <v>667</v>
      </c>
      <c r="B668" s="55">
        <v>37597</v>
      </c>
      <c r="C668" s="54" t="s">
        <v>268</v>
      </c>
      <c r="D668" s="54" t="s">
        <v>262</v>
      </c>
      <c r="E668" s="54" t="s">
        <v>260</v>
      </c>
      <c r="F668" s="54">
        <v>1</v>
      </c>
      <c r="G668" s="54">
        <v>34</v>
      </c>
    </row>
    <row r="669" spans="1:7">
      <c r="A669" s="53">
        <v>668</v>
      </c>
      <c r="B669" s="55">
        <v>37547</v>
      </c>
      <c r="C669" s="54" t="s">
        <v>263</v>
      </c>
      <c r="D669" s="54" t="s">
        <v>265</v>
      </c>
      <c r="E669" s="54" t="s">
        <v>255</v>
      </c>
      <c r="F669" s="54">
        <v>4</v>
      </c>
      <c r="G669" s="54">
        <v>220</v>
      </c>
    </row>
    <row r="670" spans="1:7">
      <c r="A670" s="53">
        <v>669</v>
      </c>
      <c r="B670" s="55">
        <v>37491</v>
      </c>
      <c r="C670" s="54" t="s">
        <v>267</v>
      </c>
      <c r="D670" s="54" t="s">
        <v>256</v>
      </c>
      <c r="E670" s="54" t="s">
        <v>260</v>
      </c>
      <c r="F670" s="54">
        <v>5</v>
      </c>
      <c r="G670" s="54">
        <v>100</v>
      </c>
    </row>
    <row r="671" spans="1:7">
      <c r="A671" s="53">
        <v>670</v>
      </c>
      <c r="B671" s="55">
        <v>37337</v>
      </c>
      <c r="C671" s="54" t="s">
        <v>268</v>
      </c>
      <c r="D671" s="54" t="s">
        <v>262</v>
      </c>
      <c r="E671" s="54" t="s">
        <v>252</v>
      </c>
      <c r="F671" s="54">
        <v>1</v>
      </c>
      <c r="G671" s="54">
        <v>34</v>
      </c>
    </row>
    <row r="672" spans="1:7">
      <c r="A672" s="53">
        <v>671</v>
      </c>
      <c r="B672" s="55">
        <v>37403</v>
      </c>
      <c r="C672" s="54" t="s">
        <v>258</v>
      </c>
      <c r="D672" s="54" t="s">
        <v>269</v>
      </c>
      <c r="E672" s="54" t="s">
        <v>255</v>
      </c>
      <c r="F672" s="54">
        <v>2</v>
      </c>
      <c r="G672" s="54">
        <v>52</v>
      </c>
    </row>
    <row r="673" spans="1:7">
      <c r="A673" s="53">
        <v>672</v>
      </c>
      <c r="B673" s="55">
        <v>37598</v>
      </c>
      <c r="C673" s="54" t="s">
        <v>263</v>
      </c>
      <c r="D673" s="54" t="s">
        <v>265</v>
      </c>
      <c r="E673" s="54" t="s">
        <v>255</v>
      </c>
      <c r="F673" s="54">
        <v>5</v>
      </c>
      <c r="G673" s="54">
        <v>275</v>
      </c>
    </row>
    <row r="674" spans="1:7">
      <c r="A674" s="53">
        <v>673</v>
      </c>
      <c r="B674" s="55">
        <v>37338</v>
      </c>
      <c r="C674" s="54" t="s">
        <v>254</v>
      </c>
      <c r="D674" s="54" t="s">
        <v>259</v>
      </c>
      <c r="E674" s="54" t="s">
        <v>260</v>
      </c>
      <c r="F674" s="54">
        <v>1</v>
      </c>
      <c r="G674" s="54">
        <v>295</v>
      </c>
    </row>
    <row r="675" spans="1:7">
      <c r="A675" s="53">
        <v>674</v>
      </c>
      <c r="B675" s="55">
        <v>37548</v>
      </c>
      <c r="C675" s="54" t="s">
        <v>263</v>
      </c>
      <c r="D675" s="54" t="s">
        <v>261</v>
      </c>
      <c r="E675" s="54" t="s">
        <v>255</v>
      </c>
      <c r="F675" s="54">
        <v>4</v>
      </c>
      <c r="G675" s="54">
        <v>2392</v>
      </c>
    </row>
    <row r="676" spans="1:7">
      <c r="A676" s="53">
        <v>675</v>
      </c>
      <c r="B676" s="55">
        <v>37431</v>
      </c>
      <c r="C676" s="54" t="s">
        <v>258</v>
      </c>
      <c r="D676" s="54" t="s">
        <v>262</v>
      </c>
      <c r="E676" s="54" t="s">
        <v>255</v>
      </c>
      <c r="F676" s="54">
        <v>3</v>
      </c>
      <c r="G676" s="54">
        <v>102</v>
      </c>
    </row>
    <row r="677" spans="1:7">
      <c r="A677" s="53">
        <v>676</v>
      </c>
      <c r="B677" s="55">
        <v>37527</v>
      </c>
      <c r="C677" s="54" t="s">
        <v>263</v>
      </c>
      <c r="D677" s="54" t="s">
        <v>259</v>
      </c>
      <c r="E677" s="54" t="s">
        <v>255</v>
      </c>
      <c r="F677" s="54">
        <v>5</v>
      </c>
      <c r="G677" s="54">
        <v>1475</v>
      </c>
    </row>
    <row r="678" spans="1:7">
      <c r="A678" s="53">
        <v>677</v>
      </c>
      <c r="B678" s="55">
        <v>37353</v>
      </c>
      <c r="C678" s="54" t="s">
        <v>267</v>
      </c>
      <c r="D678" s="54" t="s">
        <v>264</v>
      </c>
      <c r="E678" s="54" t="s">
        <v>255</v>
      </c>
      <c r="F678" s="54">
        <v>4</v>
      </c>
      <c r="G678" s="54">
        <v>1408</v>
      </c>
    </row>
    <row r="679" spans="1:7">
      <c r="A679" s="53">
        <v>678</v>
      </c>
      <c r="B679" s="55">
        <v>37321</v>
      </c>
      <c r="C679" s="54" t="s">
        <v>263</v>
      </c>
      <c r="D679" s="54" t="s">
        <v>266</v>
      </c>
      <c r="E679" s="54" t="s">
        <v>260</v>
      </c>
      <c r="F679" s="54">
        <v>2</v>
      </c>
      <c r="G679" s="54">
        <v>16</v>
      </c>
    </row>
    <row r="680" spans="1:7">
      <c r="A680" s="53">
        <v>679</v>
      </c>
      <c r="B680" s="55">
        <v>37430</v>
      </c>
      <c r="C680" s="54" t="s">
        <v>263</v>
      </c>
      <c r="D680" s="54" t="s">
        <v>265</v>
      </c>
      <c r="E680" s="54" t="s">
        <v>260</v>
      </c>
      <c r="F680" s="54">
        <v>2</v>
      </c>
      <c r="G680" s="54">
        <v>110</v>
      </c>
    </row>
    <row r="681" spans="1:7">
      <c r="A681" s="53">
        <v>680</v>
      </c>
      <c r="B681" s="55">
        <v>37500</v>
      </c>
      <c r="C681" s="54" t="s">
        <v>258</v>
      </c>
      <c r="D681" s="54" t="s">
        <v>256</v>
      </c>
      <c r="E681" s="54" t="s">
        <v>255</v>
      </c>
      <c r="F681" s="54">
        <v>5</v>
      </c>
      <c r="G681" s="54">
        <v>100</v>
      </c>
    </row>
    <row r="682" spans="1:7">
      <c r="A682" s="53">
        <v>681</v>
      </c>
      <c r="B682" s="55">
        <v>37535</v>
      </c>
      <c r="C682" s="54" t="s">
        <v>258</v>
      </c>
      <c r="D682" s="54" t="s">
        <v>261</v>
      </c>
      <c r="E682" s="54" t="s">
        <v>260</v>
      </c>
      <c r="F682" s="54">
        <v>3</v>
      </c>
      <c r="G682" s="54">
        <v>1794</v>
      </c>
    </row>
    <row r="683" spans="1:7">
      <c r="A683" s="53">
        <v>682</v>
      </c>
      <c r="B683" s="55">
        <v>37509</v>
      </c>
      <c r="C683" s="54" t="s">
        <v>267</v>
      </c>
      <c r="D683" s="54" t="s">
        <v>256</v>
      </c>
      <c r="E683" s="54" t="s">
        <v>260</v>
      </c>
      <c r="F683" s="54">
        <v>2</v>
      </c>
      <c r="G683" s="54">
        <v>40</v>
      </c>
    </row>
    <row r="684" spans="1:7">
      <c r="A684" s="53">
        <v>683</v>
      </c>
      <c r="B684" s="55">
        <v>37371</v>
      </c>
      <c r="C684" s="54" t="s">
        <v>258</v>
      </c>
      <c r="D684" s="54" t="s">
        <v>253</v>
      </c>
      <c r="E684" s="54" t="s">
        <v>255</v>
      </c>
      <c r="F684" s="54">
        <v>1</v>
      </c>
      <c r="G684" s="54">
        <v>95</v>
      </c>
    </row>
    <row r="685" spans="1:7">
      <c r="A685" s="53">
        <v>684</v>
      </c>
      <c r="B685" s="55">
        <v>37383</v>
      </c>
      <c r="C685" s="54" t="s">
        <v>263</v>
      </c>
      <c r="D685" s="54" t="s">
        <v>262</v>
      </c>
      <c r="E685" s="54" t="s">
        <v>255</v>
      </c>
      <c r="F685" s="54">
        <v>2</v>
      </c>
      <c r="G685" s="54">
        <v>68</v>
      </c>
    </row>
    <row r="686" spans="1:7">
      <c r="A686" s="53">
        <v>685</v>
      </c>
      <c r="B686" s="55">
        <v>37296</v>
      </c>
      <c r="C686" s="54" t="s">
        <v>258</v>
      </c>
      <c r="D686" s="54" t="s">
        <v>262</v>
      </c>
      <c r="E686" s="54" t="s">
        <v>255</v>
      </c>
      <c r="F686" s="54">
        <v>2</v>
      </c>
      <c r="G686" s="54">
        <v>68</v>
      </c>
    </row>
    <row r="687" spans="1:7">
      <c r="A687" s="53">
        <v>686</v>
      </c>
      <c r="B687" s="55">
        <v>37299</v>
      </c>
      <c r="C687" s="54" t="s">
        <v>263</v>
      </c>
      <c r="D687" s="54" t="s">
        <v>264</v>
      </c>
      <c r="E687" s="54" t="s">
        <v>255</v>
      </c>
      <c r="F687" s="54">
        <v>1</v>
      </c>
      <c r="G687" s="54">
        <v>352</v>
      </c>
    </row>
    <row r="688" spans="1:7">
      <c r="A688" s="53">
        <v>687</v>
      </c>
      <c r="B688" s="55">
        <v>37529</v>
      </c>
      <c r="C688" s="54" t="s">
        <v>263</v>
      </c>
      <c r="D688" s="54" t="s">
        <v>259</v>
      </c>
      <c r="E688" s="54" t="s">
        <v>255</v>
      </c>
      <c r="F688" s="54">
        <v>2</v>
      </c>
      <c r="G688" s="54">
        <v>590</v>
      </c>
    </row>
    <row r="689" spans="1:7">
      <c r="A689" s="53">
        <v>688</v>
      </c>
      <c r="B689" s="55">
        <v>37573</v>
      </c>
      <c r="C689" s="54" t="s">
        <v>254</v>
      </c>
      <c r="D689" s="54" t="s">
        <v>266</v>
      </c>
      <c r="E689" s="54" t="s">
        <v>255</v>
      </c>
      <c r="F689" s="54">
        <v>2</v>
      </c>
      <c r="G689" s="54">
        <v>16</v>
      </c>
    </row>
    <row r="690" spans="1:7">
      <c r="A690" s="53">
        <v>689</v>
      </c>
      <c r="B690" s="55">
        <v>37445</v>
      </c>
      <c r="C690" s="54" t="s">
        <v>258</v>
      </c>
      <c r="D690" s="54" t="s">
        <v>265</v>
      </c>
      <c r="E690" s="54" t="s">
        <v>260</v>
      </c>
      <c r="F690" s="54">
        <v>2</v>
      </c>
      <c r="G690" s="54">
        <v>110</v>
      </c>
    </row>
    <row r="691" spans="1:7">
      <c r="A691" s="53">
        <v>690</v>
      </c>
      <c r="B691" s="55">
        <v>37451</v>
      </c>
      <c r="C691" s="54" t="s">
        <v>263</v>
      </c>
      <c r="D691" s="54" t="s">
        <v>269</v>
      </c>
      <c r="E691" s="54" t="s">
        <v>255</v>
      </c>
      <c r="F691" s="54">
        <v>2</v>
      </c>
      <c r="G691" s="54">
        <v>52</v>
      </c>
    </row>
    <row r="692" spans="1:7">
      <c r="A692" s="53">
        <v>691</v>
      </c>
      <c r="B692" s="55">
        <v>37608</v>
      </c>
      <c r="C692" s="54" t="s">
        <v>254</v>
      </c>
      <c r="D692" s="54" t="s">
        <v>261</v>
      </c>
      <c r="E692" s="54" t="s">
        <v>260</v>
      </c>
      <c r="F692" s="54">
        <v>2</v>
      </c>
      <c r="G692" s="54">
        <v>1196</v>
      </c>
    </row>
    <row r="693" spans="1:7">
      <c r="A693" s="53">
        <v>692</v>
      </c>
      <c r="B693" s="55">
        <v>37554</v>
      </c>
      <c r="C693" s="54" t="s">
        <v>258</v>
      </c>
      <c r="D693" s="54" t="s">
        <v>265</v>
      </c>
      <c r="E693" s="54" t="s">
        <v>255</v>
      </c>
      <c r="F693" s="54">
        <v>2</v>
      </c>
      <c r="G693" s="54">
        <v>110</v>
      </c>
    </row>
    <row r="694" spans="1:7">
      <c r="A694" s="53">
        <v>693</v>
      </c>
      <c r="B694" s="55">
        <v>37605</v>
      </c>
      <c r="C694" s="54" t="s">
        <v>263</v>
      </c>
      <c r="D694" s="54" t="s">
        <v>262</v>
      </c>
      <c r="E694" s="54" t="s">
        <v>255</v>
      </c>
      <c r="F694" s="54">
        <v>2</v>
      </c>
      <c r="G694" s="54">
        <v>68</v>
      </c>
    </row>
    <row r="695" spans="1:7">
      <c r="A695" s="53">
        <v>694</v>
      </c>
      <c r="B695" s="55">
        <v>37396</v>
      </c>
      <c r="C695" s="54" t="s">
        <v>263</v>
      </c>
      <c r="D695" s="54" t="s">
        <v>262</v>
      </c>
      <c r="E695" s="54" t="s">
        <v>260</v>
      </c>
      <c r="F695" s="54">
        <v>1</v>
      </c>
      <c r="G695" s="54">
        <v>34</v>
      </c>
    </row>
    <row r="696" spans="1:7">
      <c r="A696" s="53">
        <v>695</v>
      </c>
      <c r="B696" s="55">
        <v>37564</v>
      </c>
      <c r="C696" s="54" t="s">
        <v>258</v>
      </c>
      <c r="D696" s="54" t="s">
        <v>264</v>
      </c>
      <c r="E696" s="54" t="s">
        <v>255</v>
      </c>
      <c r="F696" s="54">
        <v>4</v>
      </c>
      <c r="G696" s="54">
        <v>1408</v>
      </c>
    </row>
    <row r="697" spans="1:7">
      <c r="A697" s="53">
        <v>696</v>
      </c>
      <c r="B697" s="55">
        <v>37480</v>
      </c>
      <c r="C697" s="54" t="s">
        <v>263</v>
      </c>
      <c r="D697" s="54" t="s">
        <v>264</v>
      </c>
      <c r="E697" s="54" t="s">
        <v>255</v>
      </c>
      <c r="F697" s="54">
        <v>3</v>
      </c>
      <c r="G697" s="54">
        <v>1056</v>
      </c>
    </row>
    <row r="698" spans="1:7">
      <c r="A698" s="53">
        <v>697</v>
      </c>
      <c r="B698" s="55">
        <v>37368</v>
      </c>
      <c r="C698" s="54" t="s">
        <v>263</v>
      </c>
      <c r="D698" s="54" t="s">
        <v>257</v>
      </c>
      <c r="E698" s="54" t="s">
        <v>255</v>
      </c>
      <c r="F698" s="54">
        <v>1</v>
      </c>
      <c r="G698" s="54">
        <v>15</v>
      </c>
    </row>
    <row r="699" spans="1:7">
      <c r="A699" s="53">
        <v>698</v>
      </c>
      <c r="B699" s="55">
        <v>37531</v>
      </c>
      <c r="C699" s="54" t="s">
        <v>263</v>
      </c>
      <c r="D699" s="54" t="s">
        <v>265</v>
      </c>
      <c r="E699" s="54" t="s">
        <v>255</v>
      </c>
      <c r="F699" s="54">
        <v>2</v>
      </c>
      <c r="G699" s="54">
        <v>110</v>
      </c>
    </row>
    <row r="700" spans="1:7">
      <c r="A700" s="53">
        <v>699</v>
      </c>
      <c r="B700" s="55">
        <v>37554</v>
      </c>
      <c r="C700" s="54" t="s">
        <v>258</v>
      </c>
      <c r="D700" s="54" t="s">
        <v>269</v>
      </c>
      <c r="E700" s="54" t="s">
        <v>255</v>
      </c>
      <c r="F700" s="54">
        <v>5</v>
      </c>
      <c r="G700" s="54">
        <v>130</v>
      </c>
    </row>
    <row r="701" spans="1:7">
      <c r="A701" s="53">
        <v>700</v>
      </c>
      <c r="B701" s="55">
        <v>37508</v>
      </c>
      <c r="C701" s="54" t="s">
        <v>263</v>
      </c>
      <c r="D701" s="54" t="s">
        <v>261</v>
      </c>
      <c r="E701" s="54" t="s">
        <v>260</v>
      </c>
      <c r="F701" s="54">
        <v>4</v>
      </c>
      <c r="G701" s="54">
        <v>2392</v>
      </c>
    </row>
    <row r="702" spans="1:7">
      <c r="A702" s="53">
        <v>701</v>
      </c>
      <c r="B702" s="55">
        <v>37345</v>
      </c>
      <c r="C702" s="54" t="s">
        <v>258</v>
      </c>
      <c r="D702" s="54" t="s">
        <v>256</v>
      </c>
      <c r="E702" s="54" t="s">
        <v>260</v>
      </c>
      <c r="F702" s="54">
        <v>5</v>
      </c>
      <c r="G702" s="54">
        <v>100</v>
      </c>
    </row>
    <row r="703" spans="1:7">
      <c r="A703" s="53">
        <v>702</v>
      </c>
      <c r="B703" s="55">
        <v>37267</v>
      </c>
      <c r="C703" s="54" t="s">
        <v>258</v>
      </c>
      <c r="D703" s="54" t="s">
        <v>257</v>
      </c>
      <c r="E703" s="54" t="s">
        <v>252</v>
      </c>
      <c r="F703" s="54">
        <v>1</v>
      </c>
      <c r="G703" s="54">
        <v>15</v>
      </c>
    </row>
    <row r="704" spans="1:7">
      <c r="A704" s="53">
        <v>703</v>
      </c>
      <c r="B704" s="55">
        <v>37427</v>
      </c>
      <c r="C704" s="54" t="s">
        <v>263</v>
      </c>
      <c r="D704" s="54" t="s">
        <v>262</v>
      </c>
      <c r="E704" s="54" t="s">
        <v>255</v>
      </c>
      <c r="F704" s="54">
        <v>2</v>
      </c>
      <c r="G704" s="54">
        <v>68</v>
      </c>
    </row>
    <row r="705" spans="1:7">
      <c r="A705" s="53">
        <v>704</v>
      </c>
      <c r="B705" s="55">
        <v>37330</v>
      </c>
      <c r="C705" s="54" t="s">
        <v>268</v>
      </c>
      <c r="D705" s="54" t="s">
        <v>259</v>
      </c>
      <c r="E705" s="54" t="s">
        <v>255</v>
      </c>
      <c r="F705" s="54">
        <v>2</v>
      </c>
      <c r="G705" s="54">
        <v>590</v>
      </c>
    </row>
    <row r="706" spans="1:7">
      <c r="A706" s="53">
        <v>705</v>
      </c>
      <c r="B706" s="55">
        <v>37592</v>
      </c>
      <c r="C706" s="54" t="s">
        <v>268</v>
      </c>
      <c r="D706" s="54" t="s">
        <v>262</v>
      </c>
      <c r="E706" s="54" t="s">
        <v>260</v>
      </c>
      <c r="F706" s="54">
        <v>4</v>
      </c>
      <c r="G706" s="54">
        <v>136</v>
      </c>
    </row>
    <row r="707" spans="1:7">
      <c r="A707" s="53">
        <v>706</v>
      </c>
      <c r="B707" s="55">
        <v>37504</v>
      </c>
      <c r="C707" s="54" t="s">
        <v>263</v>
      </c>
      <c r="D707" s="54" t="s">
        <v>269</v>
      </c>
      <c r="E707" s="54" t="s">
        <v>255</v>
      </c>
      <c r="F707" s="54">
        <v>4</v>
      </c>
      <c r="G707" s="54">
        <v>104</v>
      </c>
    </row>
    <row r="708" spans="1:7">
      <c r="A708" s="53">
        <v>707</v>
      </c>
      <c r="B708" s="55">
        <v>37568</v>
      </c>
      <c r="C708" s="54" t="s">
        <v>263</v>
      </c>
      <c r="D708" s="54" t="s">
        <v>256</v>
      </c>
      <c r="E708" s="54" t="s">
        <v>260</v>
      </c>
      <c r="F708" s="54">
        <v>1</v>
      </c>
      <c r="G708" s="54">
        <v>20</v>
      </c>
    </row>
    <row r="709" spans="1:7">
      <c r="A709" s="53">
        <v>708</v>
      </c>
      <c r="B709" s="55">
        <v>37523</v>
      </c>
      <c r="C709" s="54" t="s">
        <v>258</v>
      </c>
      <c r="D709" s="54" t="s">
        <v>259</v>
      </c>
      <c r="E709" s="54" t="s">
        <v>255</v>
      </c>
      <c r="F709" s="54">
        <v>3</v>
      </c>
      <c r="G709" s="54">
        <v>885</v>
      </c>
    </row>
    <row r="710" spans="1:7">
      <c r="A710" s="53">
        <v>709</v>
      </c>
      <c r="B710" s="55">
        <v>37351</v>
      </c>
      <c r="C710" s="54" t="s">
        <v>267</v>
      </c>
      <c r="D710" s="54" t="s">
        <v>259</v>
      </c>
      <c r="E710" s="54" t="s">
        <v>252</v>
      </c>
      <c r="F710" s="54">
        <v>2</v>
      </c>
      <c r="G710" s="54">
        <v>590</v>
      </c>
    </row>
    <row r="711" spans="1:7">
      <c r="A711" s="53">
        <v>710</v>
      </c>
      <c r="B711" s="55">
        <v>37289</v>
      </c>
      <c r="C711" s="54" t="s">
        <v>258</v>
      </c>
      <c r="D711" s="54" t="s">
        <v>256</v>
      </c>
      <c r="E711" s="54" t="s">
        <v>255</v>
      </c>
      <c r="F711" s="54">
        <v>3</v>
      </c>
      <c r="G711" s="54">
        <v>60</v>
      </c>
    </row>
    <row r="712" spans="1:7">
      <c r="A712" s="53">
        <v>711</v>
      </c>
      <c r="B712" s="55">
        <v>37357</v>
      </c>
      <c r="C712" s="54" t="s">
        <v>263</v>
      </c>
      <c r="D712" s="54" t="s">
        <v>264</v>
      </c>
      <c r="E712" s="54" t="s">
        <v>255</v>
      </c>
      <c r="F712" s="54">
        <v>5</v>
      </c>
      <c r="G712" s="54">
        <v>1760</v>
      </c>
    </row>
    <row r="713" spans="1:7">
      <c r="A713" s="53">
        <v>712</v>
      </c>
      <c r="B713" s="55">
        <v>37524</v>
      </c>
      <c r="C713" s="54" t="s">
        <v>267</v>
      </c>
      <c r="D713" s="54" t="s">
        <v>256</v>
      </c>
      <c r="E713" s="54" t="s">
        <v>255</v>
      </c>
      <c r="F713" s="54">
        <v>5</v>
      </c>
      <c r="G713" s="54">
        <v>100</v>
      </c>
    </row>
    <row r="714" spans="1:7">
      <c r="A714" s="53">
        <v>713</v>
      </c>
      <c r="B714" s="55">
        <v>37457</v>
      </c>
      <c r="C714" s="54" t="s">
        <v>258</v>
      </c>
      <c r="D714" s="54" t="s">
        <v>262</v>
      </c>
      <c r="E714" s="54" t="s">
        <v>255</v>
      </c>
      <c r="F714" s="54">
        <v>3</v>
      </c>
      <c r="G714" s="54">
        <v>102</v>
      </c>
    </row>
    <row r="715" spans="1:7">
      <c r="A715" s="53">
        <v>714</v>
      </c>
      <c r="B715" s="55">
        <v>37430</v>
      </c>
      <c r="C715" s="54" t="s">
        <v>258</v>
      </c>
      <c r="D715" s="54" t="s">
        <v>266</v>
      </c>
      <c r="E715" s="54" t="s">
        <v>255</v>
      </c>
      <c r="F715" s="54">
        <v>3</v>
      </c>
      <c r="G715" s="54">
        <v>24</v>
      </c>
    </row>
    <row r="716" spans="1:7">
      <c r="A716" s="53">
        <v>715</v>
      </c>
      <c r="B716" s="55">
        <v>37415</v>
      </c>
      <c r="C716" s="54" t="s">
        <v>263</v>
      </c>
      <c r="D716" s="54" t="s">
        <v>264</v>
      </c>
      <c r="E716" s="54" t="s">
        <v>260</v>
      </c>
      <c r="F716" s="54">
        <v>5</v>
      </c>
      <c r="G716" s="54">
        <v>1760</v>
      </c>
    </row>
    <row r="717" spans="1:7">
      <c r="A717" s="53">
        <v>716</v>
      </c>
      <c r="B717" s="55">
        <v>37559</v>
      </c>
      <c r="C717" s="54" t="s">
        <v>254</v>
      </c>
      <c r="D717" s="54" t="s">
        <v>257</v>
      </c>
      <c r="E717" s="54" t="s">
        <v>260</v>
      </c>
      <c r="F717" s="54">
        <v>5</v>
      </c>
      <c r="G717" s="54">
        <v>75</v>
      </c>
    </row>
    <row r="718" spans="1:7">
      <c r="A718" s="53">
        <v>717</v>
      </c>
      <c r="B718" s="55">
        <v>37275</v>
      </c>
      <c r="C718" s="54" t="s">
        <v>263</v>
      </c>
      <c r="D718" s="54" t="s">
        <v>261</v>
      </c>
      <c r="E718" s="54" t="s">
        <v>255</v>
      </c>
      <c r="F718" s="54">
        <v>4</v>
      </c>
      <c r="G718" s="54">
        <v>2392</v>
      </c>
    </row>
    <row r="719" spans="1:7">
      <c r="A719" s="53">
        <v>718</v>
      </c>
      <c r="B719" s="55">
        <v>37454</v>
      </c>
      <c r="C719" s="54" t="s">
        <v>267</v>
      </c>
      <c r="D719" s="54" t="s">
        <v>265</v>
      </c>
      <c r="E719" s="54" t="s">
        <v>260</v>
      </c>
      <c r="F719" s="54">
        <v>5</v>
      </c>
      <c r="G719" s="54">
        <v>275</v>
      </c>
    </row>
    <row r="720" spans="1:7">
      <c r="A720" s="53">
        <v>719</v>
      </c>
      <c r="B720" s="55">
        <v>37360</v>
      </c>
      <c r="C720" s="54" t="s">
        <v>263</v>
      </c>
      <c r="D720" s="54" t="s">
        <v>262</v>
      </c>
      <c r="E720" s="54" t="s">
        <v>260</v>
      </c>
      <c r="F720" s="54">
        <v>3</v>
      </c>
      <c r="G720" s="54">
        <v>102</v>
      </c>
    </row>
    <row r="721" spans="1:7">
      <c r="A721" s="53">
        <v>720</v>
      </c>
      <c r="B721" s="55">
        <v>37437</v>
      </c>
      <c r="C721" s="54" t="s">
        <v>267</v>
      </c>
      <c r="D721" s="54" t="s">
        <v>265</v>
      </c>
      <c r="E721" s="54" t="s">
        <v>255</v>
      </c>
      <c r="F721" s="54">
        <v>5</v>
      </c>
      <c r="G721" s="54">
        <v>275</v>
      </c>
    </row>
    <row r="722" spans="1:7">
      <c r="A722" s="53">
        <v>721</v>
      </c>
      <c r="B722" s="55">
        <v>37415</v>
      </c>
      <c r="C722" s="54" t="s">
        <v>263</v>
      </c>
      <c r="D722" s="54" t="s">
        <v>262</v>
      </c>
      <c r="E722" s="54" t="s">
        <v>255</v>
      </c>
      <c r="F722" s="54">
        <v>4</v>
      </c>
      <c r="G722" s="54">
        <v>136</v>
      </c>
    </row>
    <row r="723" spans="1:7">
      <c r="A723" s="53">
        <v>722</v>
      </c>
      <c r="B723" s="55">
        <v>37520</v>
      </c>
      <c r="C723" s="54" t="s">
        <v>258</v>
      </c>
      <c r="D723" s="54" t="s">
        <v>269</v>
      </c>
      <c r="E723" s="54" t="s">
        <v>260</v>
      </c>
      <c r="F723" s="54">
        <v>2</v>
      </c>
      <c r="G723" s="54">
        <v>52</v>
      </c>
    </row>
    <row r="724" spans="1:7">
      <c r="A724" s="53">
        <v>723</v>
      </c>
      <c r="B724" s="55">
        <v>37528</v>
      </c>
      <c r="C724" s="54" t="s">
        <v>258</v>
      </c>
      <c r="D724" s="54" t="s">
        <v>269</v>
      </c>
      <c r="E724" s="54" t="s">
        <v>255</v>
      </c>
      <c r="F724" s="54">
        <v>1</v>
      </c>
      <c r="G724" s="54">
        <v>26</v>
      </c>
    </row>
    <row r="725" spans="1:7">
      <c r="A725" s="53">
        <v>724</v>
      </c>
      <c r="B725" s="55">
        <v>37560</v>
      </c>
      <c r="C725" s="54" t="s">
        <v>258</v>
      </c>
      <c r="D725" s="54" t="s">
        <v>269</v>
      </c>
      <c r="E725" s="54" t="s">
        <v>255</v>
      </c>
      <c r="F725" s="54">
        <v>5</v>
      </c>
      <c r="G725" s="54">
        <v>130</v>
      </c>
    </row>
    <row r="726" spans="1:7">
      <c r="A726" s="53">
        <v>725</v>
      </c>
      <c r="B726" s="55">
        <v>37531</v>
      </c>
      <c r="C726" s="54" t="s">
        <v>263</v>
      </c>
      <c r="D726" s="54" t="s">
        <v>256</v>
      </c>
      <c r="E726" s="54" t="s">
        <v>255</v>
      </c>
      <c r="F726" s="54">
        <v>2</v>
      </c>
      <c r="G726" s="54">
        <v>40</v>
      </c>
    </row>
    <row r="727" spans="1:7">
      <c r="A727" s="53">
        <v>726</v>
      </c>
      <c r="B727" s="55">
        <v>37424</v>
      </c>
      <c r="C727" s="54" t="s">
        <v>263</v>
      </c>
      <c r="D727" s="54" t="s">
        <v>257</v>
      </c>
      <c r="E727" s="54" t="s">
        <v>255</v>
      </c>
      <c r="F727" s="54">
        <v>3</v>
      </c>
      <c r="G727" s="54">
        <v>45</v>
      </c>
    </row>
    <row r="728" spans="1:7">
      <c r="A728" s="53">
        <v>727</v>
      </c>
      <c r="B728" s="55">
        <v>37615</v>
      </c>
      <c r="C728" s="54" t="s">
        <v>258</v>
      </c>
      <c r="D728" s="54" t="s">
        <v>265</v>
      </c>
      <c r="E728" s="54" t="s">
        <v>260</v>
      </c>
      <c r="F728" s="54">
        <v>3</v>
      </c>
      <c r="G728" s="54">
        <v>165</v>
      </c>
    </row>
    <row r="729" spans="1:7">
      <c r="A729" s="53">
        <v>728</v>
      </c>
      <c r="B729" s="55">
        <v>37406</v>
      </c>
      <c r="C729" s="54" t="s">
        <v>258</v>
      </c>
      <c r="D729" s="54" t="s">
        <v>262</v>
      </c>
      <c r="E729" s="54" t="s">
        <v>255</v>
      </c>
      <c r="F729" s="54">
        <v>3</v>
      </c>
      <c r="G729" s="54">
        <v>102</v>
      </c>
    </row>
    <row r="730" spans="1:7">
      <c r="A730" s="53">
        <v>729</v>
      </c>
      <c r="B730" s="55">
        <v>37579</v>
      </c>
      <c r="C730" s="54" t="s">
        <v>258</v>
      </c>
      <c r="D730" s="54" t="s">
        <v>253</v>
      </c>
      <c r="E730" s="54" t="s">
        <v>255</v>
      </c>
      <c r="F730" s="54">
        <v>2</v>
      </c>
      <c r="G730" s="54">
        <v>190</v>
      </c>
    </row>
    <row r="731" spans="1:7">
      <c r="A731" s="53">
        <v>730</v>
      </c>
      <c r="B731" s="55">
        <v>37461</v>
      </c>
      <c r="C731" s="54" t="s">
        <v>268</v>
      </c>
      <c r="D731" s="54" t="s">
        <v>264</v>
      </c>
      <c r="E731" s="54" t="s">
        <v>252</v>
      </c>
      <c r="F731" s="54">
        <v>3</v>
      </c>
      <c r="G731" s="54">
        <v>1056</v>
      </c>
    </row>
    <row r="732" spans="1:7">
      <c r="A732" s="53">
        <v>731</v>
      </c>
      <c r="B732" s="55">
        <v>37403</v>
      </c>
      <c r="C732" s="54" t="s">
        <v>258</v>
      </c>
      <c r="D732" s="54" t="s">
        <v>264</v>
      </c>
      <c r="E732" s="54" t="s">
        <v>255</v>
      </c>
      <c r="F732" s="54">
        <v>5</v>
      </c>
      <c r="G732" s="54">
        <v>1760</v>
      </c>
    </row>
    <row r="733" spans="1:7">
      <c r="A733" s="53">
        <v>732</v>
      </c>
      <c r="B733" s="55">
        <v>37320</v>
      </c>
      <c r="C733" s="54" t="s">
        <v>258</v>
      </c>
      <c r="D733" s="54" t="s">
        <v>259</v>
      </c>
      <c r="E733" s="54" t="s">
        <v>255</v>
      </c>
      <c r="F733" s="54">
        <v>1</v>
      </c>
      <c r="G733" s="54">
        <v>295</v>
      </c>
    </row>
    <row r="734" spans="1:7">
      <c r="A734" s="53">
        <v>733</v>
      </c>
      <c r="B734" s="55">
        <v>37264</v>
      </c>
      <c r="C734" s="54" t="s">
        <v>263</v>
      </c>
      <c r="D734" s="54" t="s">
        <v>262</v>
      </c>
      <c r="E734" s="54" t="s">
        <v>252</v>
      </c>
      <c r="F734" s="54">
        <v>1</v>
      </c>
      <c r="G734" s="54">
        <v>34</v>
      </c>
    </row>
    <row r="735" spans="1:7">
      <c r="A735" s="53">
        <v>734</v>
      </c>
      <c r="B735" s="55">
        <v>37469</v>
      </c>
      <c r="C735" s="54" t="s">
        <v>258</v>
      </c>
      <c r="D735" s="54" t="s">
        <v>264</v>
      </c>
      <c r="E735" s="54" t="s">
        <v>260</v>
      </c>
      <c r="F735" s="54">
        <v>5</v>
      </c>
      <c r="G735" s="54">
        <v>1760</v>
      </c>
    </row>
    <row r="736" spans="1:7">
      <c r="A736" s="53">
        <v>735</v>
      </c>
      <c r="B736" s="55">
        <v>37542</v>
      </c>
      <c r="C736" s="54" t="s">
        <v>268</v>
      </c>
      <c r="D736" s="54" t="s">
        <v>257</v>
      </c>
      <c r="E736" s="54" t="s">
        <v>255</v>
      </c>
      <c r="F736" s="54">
        <v>2</v>
      </c>
      <c r="G736" s="54">
        <v>30</v>
      </c>
    </row>
    <row r="737" spans="1:7">
      <c r="A737" s="53">
        <v>736</v>
      </c>
      <c r="B737" s="55">
        <v>37300</v>
      </c>
      <c r="C737" s="54" t="s">
        <v>263</v>
      </c>
      <c r="D737" s="54" t="s">
        <v>253</v>
      </c>
      <c r="E737" s="54" t="s">
        <v>255</v>
      </c>
      <c r="F737" s="54">
        <v>4</v>
      </c>
      <c r="G737" s="54">
        <v>380</v>
      </c>
    </row>
    <row r="738" spans="1:7">
      <c r="A738" s="53">
        <v>737</v>
      </c>
      <c r="B738" s="55">
        <v>37576</v>
      </c>
      <c r="C738" s="54" t="s">
        <v>267</v>
      </c>
      <c r="D738" s="54" t="s">
        <v>259</v>
      </c>
      <c r="E738" s="54" t="s">
        <v>255</v>
      </c>
      <c r="F738" s="54">
        <v>2</v>
      </c>
      <c r="G738" s="54">
        <v>590</v>
      </c>
    </row>
    <row r="739" spans="1:7">
      <c r="A739" s="53">
        <v>738</v>
      </c>
      <c r="B739" s="55">
        <v>37544</v>
      </c>
      <c r="C739" s="54" t="s">
        <v>258</v>
      </c>
      <c r="D739" s="54" t="s">
        <v>253</v>
      </c>
      <c r="E739" s="54" t="s">
        <v>255</v>
      </c>
      <c r="F739" s="54">
        <v>3</v>
      </c>
      <c r="G739" s="54">
        <v>285</v>
      </c>
    </row>
    <row r="740" spans="1:7">
      <c r="A740" s="53">
        <v>739</v>
      </c>
      <c r="B740" s="55">
        <v>37595</v>
      </c>
      <c r="C740" s="54" t="s">
        <v>254</v>
      </c>
      <c r="D740" s="54" t="s">
        <v>265</v>
      </c>
      <c r="E740" s="54" t="s">
        <v>255</v>
      </c>
      <c r="F740" s="54">
        <v>3</v>
      </c>
      <c r="G740" s="54">
        <v>165</v>
      </c>
    </row>
    <row r="741" spans="1:7">
      <c r="A741" s="53">
        <v>740</v>
      </c>
      <c r="B741" s="55">
        <v>37392</v>
      </c>
      <c r="C741" s="54" t="s">
        <v>267</v>
      </c>
      <c r="D741" s="54" t="s">
        <v>262</v>
      </c>
      <c r="E741" s="54" t="s">
        <v>260</v>
      </c>
      <c r="F741" s="54">
        <v>3</v>
      </c>
      <c r="G741" s="54">
        <v>102</v>
      </c>
    </row>
    <row r="742" spans="1:7">
      <c r="A742" s="53">
        <v>741</v>
      </c>
      <c r="B742" s="55">
        <v>37359</v>
      </c>
      <c r="C742" s="54" t="s">
        <v>258</v>
      </c>
      <c r="D742" s="54" t="s">
        <v>259</v>
      </c>
      <c r="E742" s="54" t="s">
        <v>260</v>
      </c>
      <c r="F742" s="54">
        <v>4</v>
      </c>
      <c r="G742" s="54">
        <v>1180</v>
      </c>
    </row>
    <row r="743" spans="1:7">
      <c r="A743" s="53">
        <v>742</v>
      </c>
      <c r="B743" s="55">
        <v>37500</v>
      </c>
      <c r="C743" s="54" t="s">
        <v>254</v>
      </c>
      <c r="D743" s="54" t="s">
        <v>264</v>
      </c>
      <c r="E743" s="54" t="s">
        <v>260</v>
      </c>
      <c r="F743" s="54">
        <v>2</v>
      </c>
      <c r="G743" s="54">
        <v>704</v>
      </c>
    </row>
    <row r="744" spans="1:7">
      <c r="A744" s="53">
        <v>743</v>
      </c>
      <c r="B744" s="55">
        <v>37460</v>
      </c>
      <c r="C744" s="54" t="s">
        <v>258</v>
      </c>
      <c r="D744" s="54" t="s">
        <v>264</v>
      </c>
      <c r="E744" s="54" t="s">
        <v>255</v>
      </c>
      <c r="F744" s="54">
        <v>2</v>
      </c>
      <c r="G744" s="54">
        <v>704</v>
      </c>
    </row>
    <row r="745" spans="1:7">
      <c r="A745" s="53">
        <v>744</v>
      </c>
      <c r="B745" s="55">
        <v>37588</v>
      </c>
      <c r="C745" s="54" t="s">
        <v>258</v>
      </c>
      <c r="D745" s="54" t="s">
        <v>262</v>
      </c>
      <c r="E745" s="54" t="s">
        <v>260</v>
      </c>
      <c r="F745" s="54">
        <v>2</v>
      </c>
      <c r="G745" s="54">
        <v>68</v>
      </c>
    </row>
    <row r="746" spans="1:7">
      <c r="A746" s="53">
        <v>745</v>
      </c>
      <c r="B746" s="55">
        <v>37455</v>
      </c>
      <c r="C746" s="54" t="s">
        <v>263</v>
      </c>
      <c r="D746" s="54" t="s">
        <v>261</v>
      </c>
      <c r="E746" s="54" t="s">
        <v>255</v>
      </c>
      <c r="F746" s="54">
        <v>3</v>
      </c>
      <c r="G746" s="54">
        <v>1794</v>
      </c>
    </row>
    <row r="747" spans="1:7">
      <c r="A747" s="53">
        <v>746</v>
      </c>
      <c r="B747" s="55">
        <v>37428</v>
      </c>
      <c r="C747" s="54" t="s">
        <v>258</v>
      </c>
      <c r="D747" s="54" t="s">
        <v>265</v>
      </c>
      <c r="E747" s="54" t="s">
        <v>260</v>
      </c>
      <c r="F747" s="54">
        <v>2</v>
      </c>
      <c r="G747" s="54">
        <v>110</v>
      </c>
    </row>
    <row r="748" spans="1:7">
      <c r="A748" s="53">
        <v>747</v>
      </c>
      <c r="B748" s="55">
        <v>37540</v>
      </c>
      <c r="C748" s="54" t="s">
        <v>263</v>
      </c>
      <c r="D748" s="54" t="s">
        <v>269</v>
      </c>
      <c r="E748" s="54" t="s">
        <v>255</v>
      </c>
      <c r="F748" s="54">
        <v>2</v>
      </c>
      <c r="G748" s="54">
        <v>52</v>
      </c>
    </row>
    <row r="749" spans="1:7">
      <c r="A749" s="53">
        <v>748</v>
      </c>
      <c r="B749" s="55">
        <v>37261</v>
      </c>
      <c r="C749" s="54" t="s">
        <v>263</v>
      </c>
      <c r="D749" s="54" t="s">
        <v>257</v>
      </c>
      <c r="E749" s="54" t="s">
        <v>255</v>
      </c>
      <c r="F749" s="54">
        <v>2</v>
      </c>
      <c r="G749" s="54">
        <v>30</v>
      </c>
    </row>
    <row r="750" spans="1:7">
      <c r="A750" s="53">
        <v>749</v>
      </c>
      <c r="B750" s="55">
        <v>37597</v>
      </c>
      <c r="C750" s="54" t="s">
        <v>258</v>
      </c>
      <c r="D750" s="54" t="s">
        <v>264</v>
      </c>
      <c r="E750" s="54" t="s">
        <v>255</v>
      </c>
      <c r="F750" s="54">
        <v>2</v>
      </c>
      <c r="G750" s="54">
        <v>704</v>
      </c>
    </row>
    <row r="751" spans="1:7">
      <c r="A751" s="53">
        <v>750</v>
      </c>
      <c r="B751" s="55">
        <v>37454</v>
      </c>
      <c r="C751" s="54" t="s">
        <v>258</v>
      </c>
      <c r="D751" s="54" t="s">
        <v>261</v>
      </c>
      <c r="E751" s="54" t="s">
        <v>255</v>
      </c>
      <c r="F751" s="54">
        <v>5</v>
      </c>
      <c r="G751" s="54">
        <v>2990</v>
      </c>
    </row>
    <row r="752" spans="1:7">
      <c r="A752" s="53">
        <v>751</v>
      </c>
      <c r="B752" s="55">
        <v>37586</v>
      </c>
      <c r="C752" s="54" t="s">
        <v>258</v>
      </c>
      <c r="D752" s="54" t="s">
        <v>269</v>
      </c>
      <c r="E752" s="54" t="s">
        <v>260</v>
      </c>
      <c r="F752" s="54">
        <v>4</v>
      </c>
      <c r="G752" s="54">
        <v>104</v>
      </c>
    </row>
    <row r="753" spans="1:7">
      <c r="A753" s="53">
        <v>752</v>
      </c>
      <c r="B753" s="55">
        <v>37338</v>
      </c>
      <c r="C753" s="54" t="s">
        <v>268</v>
      </c>
      <c r="D753" s="54" t="s">
        <v>266</v>
      </c>
      <c r="E753" s="54" t="s">
        <v>255</v>
      </c>
      <c r="F753" s="54">
        <v>1</v>
      </c>
      <c r="G753" s="54">
        <v>8</v>
      </c>
    </row>
    <row r="754" spans="1:7">
      <c r="A754" s="53">
        <v>753</v>
      </c>
      <c r="B754" s="55">
        <v>37280</v>
      </c>
      <c r="C754" s="54" t="s">
        <v>258</v>
      </c>
      <c r="D754" s="54" t="s">
        <v>264</v>
      </c>
      <c r="E754" s="54" t="s">
        <v>255</v>
      </c>
      <c r="F754" s="54">
        <v>3</v>
      </c>
      <c r="G754" s="54">
        <v>1056</v>
      </c>
    </row>
    <row r="755" spans="1:7">
      <c r="A755" s="53">
        <v>754</v>
      </c>
      <c r="B755" s="55">
        <v>37311</v>
      </c>
      <c r="C755" s="54" t="s">
        <v>254</v>
      </c>
      <c r="D755" s="54" t="s">
        <v>262</v>
      </c>
      <c r="E755" s="54" t="s">
        <v>255</v>
      </c>
      <c r="F755" s="54">
        <v>3</v>
      </c>
      <c r="G755" s="54">
        <v>102</v>
      </c>
    </row>
    <row r="756" spans="1:7">
      <c r="A756" s="53">
        <v>755</v>
      </c>
      <c r="B756" s="55">
        <v>37603</v>
      </c>
      <c r="C756" s="54" t="s">
        <v>258</v>
      </c>
      <c r="D756" s="54" t="s">
        <v>266</v>
      </c>
      <c r="E756" s="54" t="s">
        <v>260</v>
      </c>
      <c r="F756" s="54">
        <v>4</v>
      </c>
      <c r="G756" s="54">
        <v>32</v>
      </c>
    </row>
    <row r="757" spans="1:7">
      <c r="A757" s="53">
        <v>756</v>
      </c>
      <c r="B757" s="55">
        <v>37483</v>
      </c>
      <c r="C757" s="54" t="s">
        <v>263</v>
      </c>
      <c r="D757" s="54" t="s">
        <v>257</v>
      </c>
      <c r="E757" s="54" t="s">
        <v>260</v>
      </c>
      <c r="F757" s="54">
        <v>3</v>
      </c>
      <c r="G757" s="54">
        <v>45</v>
      </c>
    </row>
    <row r="758" spans="1:7">
      <c r="A758" s="53">
        <v>757</v>
      </c>
      <c r="B758" s="55">
        <v>37508</v>
      </c>
      <c r="C758" s="54" t="s">
        <v>263</v>
      </c>
      <c r="D758" s="54" t="s">
        <v>256</v>
      </c>
      <c r="E758" s="54" t="s">
        <v>260</v>
      </c>
      <c r="F758" s="54">
        <v>4</v>
      </c>
      <c r="G758" s="54">
        <v>80</v>
      </c>
    </row>
    <row r="759" spans="1:7">
      <c r="A759" s="53">
        <v>758</v>
      </c>
      <c r="B759" s="55">
        <v>37506</v>
      </c>
      <c r="C759" s="54" t="s">
        <v>258</v>
      </c>
      <c r="D759" s="54" t="s">
        <v>269</v>
      </c>
      <c r="E759" s="54" t="s">
        <v>260</v>
      </c>
      <c r="F759" s="54">
        <v>4</v>
      </c>
      <c r="G759" s="54">
        <v>104</v>
      </c>
    </row>
    <row r="760" spans="1:7">
      <c r="A760" s="53">
        <v>759</v>
      </c>
      <c r="B760" s="55">
        <v>37410</v>
      </c>
      <c r="C760" s="54" t="s">
        <v>258</v>
      </c>
      <c r="D760" s="54" t="s">
        <v>253</v>
      </c>
      <c r="E760" s="54" t="s">
        <v>255</v>
      </c>
      <c r="F760" s="54">
        <v>2</v>
      </c>
      <c r="G760" s="54">
        <v>190</v>
      </c>
    </row>
    <row r="761" spans="1:7">
      <c r="A761" s="53">
        <v>760</v>
      </c>
      <c r="B761" s="55">
        <v>37404</v>
      </c>
      <c r="C761" s="54" t="s">
        <v>267</v>
      </c>
      <c r="D761" s="54" t="s">
        <v>256</v>
      </c>
      <c r="E761" s="54" t="s">
        <v>255</v>
      </c>
      <c r="F761" s="54">
        <v>4</v>
      </c>
      <c r="G761" s="54">
        <v>80</v>
      </c>
    </row>
    <row r="762" spans="1:7">
      <c r="A762" s="53">
        <v>761</v>
      </c>
      <c r="B762" s="55">
        <v>37457</v>
      </c>
      <c r="C762" s="54" t="s">
        <v>267</v>
      </c>
      <c r="D762" s="54" t="s">
        <v>269</v>
      </c>
      <c r="E762" s="54" t="s">
        <v>252</v>
      </c>
      <c r="F762" s="54">
        <v>4</v>
      </c>
      <c r="G762" s="54">
        <v>104</v>
      </c>
    </row>
    <row r="763" spans="1:7">
      <c r="A763" s="53">
        <v>762</v>
      </c>
      <c r="B763" s="55">
        <v>37387</v>
      </c>
      <c r="C763" s="54" t="s">
        <v>258</v>
      </c>
      <c r="D763" s="54" t="s">
        <v>264</v>
      </c>
      <c r="E763" s="54" t="s">
        <v>255</v>
      </c>
      <c r="F763" s="54">
        <v>3</v>
      </c>
      <c r="G763" s="54">
        <v>1056</v>
      </c>
    </row>
    <row r="764" spans="1:7">
      <c r="A764" s="53">
        <v>763</v>
      </c>
      <c r="B764" s="55">
        <v>37514</v>
      </c>
      <c r="C764" s="54" t="s">
        <v>263</v>
      </c>
      <c r="D764" s="54" t="s">
        <v>262</v>
      </c>
      <c r="E764" s="54" t="s">
        <v>255</v>
      </c>
      <c r="F764" s="54">
        <v>5</v>
      </c>
      <c r="G764" s="54">
        <v>170</v>
      </c>
    </row>
    <row r="765" spans="1:7">
      <c r="A765" s="53">
        <v>764</v>
      </c>
      <c r="B765" s="55">
        <v>37413</v>
      </c>
      <c r="C765" s="54" t="s">
        <v>263</v>
      </c>
      <c r="D765" s="54" t="s">
        <v>266</v>
      </c>
      <c r="E765" s="54" t="s">
        <v>255</v>
      </c>
      <c r="F765" s="54">
        <v>5</v>
      </c>
      <c r="G765" s="54">
        <v>40</v>
      </c>
    </row>
    <row r="766" spans="1:7">
      <c r="A766" s="53">
        <v>765</v>
      </c>
      <c r="B766" s="55">
        <v>37588</v>
      </c>
      <c r="C766" s="54" t="s">
        <v>258</v>
      </c>
      <c r="D766" s="54" t="s">
        <v>259</v>
      </c>
      <c r="E766" s="54" t="s">
        <v>255</v>
      </c>
      <c r="F766" s="54">
        <v>4</v>
      </c>
      <c r="G766" s="54">
        <v>1180</v>
      </c>
    </row>
    <row r="767" spans="1:7">
      <c r="A767" s="53">
        <v>766</v>
      </c>
      <c r="B767" s="55">
        <v>37350</v>
      </c>
      <c r="C767" s="54" t="s">
        <v>263</v>
      </c>
      <c r="D767" s="54" t="s">
        <v>265</v>
      </c>
      <c r="E767" s="54" t="s">
        <v>252</v>
      </c>
      <c r="F767" s="54">
        <v>2</v>
      </c>
      <c r="G767" s="54">
        <v>110</v>
      </c>
    </row>
    <row r="768" spans="1:7">
      <c r="A768" s="53">
        <v>767</v>
      </c>
      <c r="B768" s="55">
        <v>37589</v>
      </c>
      <c r="C768" s="54" t="s">
        <v>268</v>
      </c>
      <c r="D768" s="54" t="s">
        <v>261</v>
      </c>
      <c r="E768" s="54" t="s">
        <v>255</v>
      </c>
      <c r="F768" s="54">
        <v>1</v>
      </c>
      <c r="G768" s="54">
        <v>598</v>
      </c>
    </row>
    <row r="769" spans="1:7">
      <c r="A769" s="53">
        <v>768</v>
      </c>
      <c r="B769" s="55">
        <v>37502</v>
      </c>
      <c r="C769" s="54" t="s">
        <v>268</v>
      </c>
      <c r="D769" s="54" t="s">
        <v>262</v>
      </c>
      <c r="E769" s="54" t="s">
        <v>255</v>
      </c>
      <c r="F769" s="54">
        <v>2</v>
      </c>
      <c r="G769" s="54">
        <v>68</v>
      </c>
    </row>
    <row r="770" spans="1:7">
      <c r="A770" s="53">
        <v>769</v>
      </c>
      <c r="B770" s="55">
        <v>37588</v>
      </c>
      <c r="C770" s="54" t="s">
        <v>258</v>
      </c>
      <c r="D770" s="54" t="s">
        <v>266</v>
      </c>
      <c r="E770" s="54" t="s">
        <v>255</v>
      </c>
      <c r="F770" s="54">
        <v>3</v>
      </c>
      <c r="G770" s="54">
        <v>24</v>
      </c>
    </row>
    <row r="771" spans="1:7">
      <c r="A771" s="53">
        <v>770</v>
      </c>
      <c r="B771" s="55">
        <v>37379</v>
      </c>
      <c r="C771" s="54" t="s">
        <v>258</v>
      </c>
      <c r="D771" s="54" t="s">
        <v>261</v>
      </c>
      <c r="E771" s="54" t="s">
        <v>255</v>
      </c>
      <c r="F771" s="54">
        <v>1</v>
      </c>
      <c r="G771" s="54">
        <v>598</v>
      </c>
    </row>
    <row r="772" spans="1:7">
      <c r="A772" s="53">
        <v>771</v>
      </c>
      <c r="B772" s="55">
        <v>37604</v>
      </c>
      <c r="C772" s="54" t="s">
        <v>258</v>
      </c>
      <c r="D772" s="54" t="s">
        <v>264</v>
      </c>
      <c r="E772" s="54" t="s">
        <v>255</v>
      </c>
      <c r="F772" s="54">
        <v>2</v>
      </c>
      <c r="G772" s="54">
        <v>704</v>
      </c>
    </row>
    <row r="773" spans="1:7">
      <c r="A773" s="53">
        <v>772</v>
      </c>
      <c r="B773" s="55">
        <v>37516</v>
      </c>
      <c r="C773" s="54" t="s">
        <v>258</v>
      </c>
      <c r="D773" s="54" t="s">
        <v>256</v>
      </c>
      <c r="E773" s="54" t="s">
        <v>255</v>
      </c>
      <c r="F773" s="54">
        <v>2</v>
      </c>
      <c r="G773" s="54">
        <v>40</v>
      </c>
    </row>
    <row r="774" spans="1:7">
      <c r="A774" s="53">
        <v>773</v>
      </c>
      <c r="B774" s="55">
        <v>37526</v>
      </c>
      <c r="C774" s="54" t="s">
        <v>258</v>
      </c>
      <c r="D774" s="54" t="s">
        <v>266</v>
      </c>
      <c r="E774" s="54" t="s">
        <v>260</v>
      </c>
      <c r="F774" s="54">
        <v>2</v>
      </c>
      <c r="G774" s="54">
        <v>16</v>
      </c>
    </row>
    <row r="775" spans="1:7">
      <c r="A775" s="53">
        <v>774</v>
      </c>
      <c r="B775" s="55">
        <v>37339</v>
      </c>
      <c r="C775" s="54" t="s">
        <v>258</v>
      </c>
      <c r="D775" s="54" t="s">
        <v>269</v>
      </c>
      <c r="E775" s="54" t="s">
        <v>255</v>
      </c>
      <c r="F775" s="54">
        <v>3</v>
      </c>
      <c r="G775" s="54">
        <v>78</v>
      </c>
    </row>
    <row r="776" spans="1:7">
      <c r="A776" s="53">
        <v>775</v>
      </c>
      <c r="B776" s="55">
        <v>37538</v>
      </c>
      <c r="C776" s="54" t="s">
        <v>258</v>
      </c>
      <c r="D776" s="54" t="s">
        <v>266</v>
      </c>
      <c r="E776" s="54" t="s">
        <v>255</v>
      </c>
      <c r="F776" s="54">
        <v>3</v>
      </c>
      <c r="G776" s="54">
        <v>24</v>
      </c>
    </row>
    <row r="777" spans="1:7">
      <c r="A777" s="53">
        <v>776</v>
      </c>
      <c r="B777" s="55">
        <v>37297</v>
      </c>
      <c r="C777" s="54" t="s">
        <v>263</v>
      </c>
      <c r="D777" s="54" t="s">
        <v>262</v>
      </c>
      <c r="E777" s="54" t="s">
        <v>255</v>
      </c>
      <c r="F777" s="54">
        <v>5</v>
      </c>
      <c r="G777" s="54">
        <v>170</v>
      </c>
    </row>
    <row r="778" spans="1:7">
      <c r="A778" s="53">
        <v>777</v>
      </c>
      <c r="B778" s="55">
        <v>37603</v>
      </c>
      <c r="C778" s="54" t="s">
        <v>268</v>
      </c>
      <c r="D778" s="54" t="s">
        <v>259</v>
      </c>
      <c r="E778" s="54" t="s">
        <v>255</v>
      </c>
      <c r="F778" s="54">
        <v>5</v>
      </c>
      <c r="G778" s="54">
        <v>1475</v>
      </c>
    </row>
    <row r="779" spans="1:7">
      <c r="A779" s="53">
        <v>778</v>
      </c>
      <c r="B779" s="55">
        <v>37272</v>
      </c>
      <c r="C779" s="54" t="s">
        <v>268</v>
      </c>
      <c r="D779" s="54" t="s">
        <v>269</v>
      </c>
      <c r="E779" s="54" t="s">
        <v>260</v>
      </c>
      <c r="F779" s="54">
        <v>3</v>
      </c>
      <c r="G779" s="54">
        <v>78</v>
      </c>
    </row>
    <row r="780" spans="1:7">
      <c r="A780" s="53">
        <v>779</v>
      </c>
      <c r="B780" s="55">
        <v>37521</v>
      </c>
      <c r="C780" s="54" t="s">
        <v>267</v>
      </c>
      <c r="D780" s="54" t="s">
        <v>264</v>
      </c>
      <c r="E780" s="54" t="s">
        <v>255</v>
      </c>
      <c r="F780" s="54">
        <v>2</v>
      </c>
      <c r="G780" s="54">
        <v>704</v>
      </c>
    </row>
    <row r="781" spans="1:7">
      <c r="A781" s="53">
        <v>780</v>
      </c>
      <c r="B781" s="55">
        <v>37596</v>
      </c>
      <c r="C781" s="54" t="s">
        <v>268</v>
      </c>
      <c r="D781" s="54" t="s">
        <v>262</v>
      </c>
      <c r="E781" s="54" t="s">
        <v>255</v>
      </c>
      <c r="F781" s="54">
        <v>3</v>
      </c>
      <c r="G781" s="54">
        <v>102</v>
      </c>
    </row>
    <row r="782" spans="1:7">
      <c r="A782" s="53">
        <v>781</v>
      </c>
      <c r="B782" s="55">
        <v>37602</v>
      </c>
      <c r="C782" s="54" t="s">
        <v>254</v>
      </c>
      <c r="D782" s="54" t="s">
        <v>259</v>
      </c>
      <c r="E782" s="54" t="s">
        <v>255</v>
      </c>
      <c r="F782" s="54">
        <v>4</v>
      </c>
      <c r="G782" s="54">
        <v>1180</v>
      </c>
    </row>
    <row r="783" spans="1:7">
      <c r="A783" s="53">
        <v>782</v>
      </c>
      <c r="B783" s="55">
        <v>37495</v>
      </c>
      <c r="C783" s="54" t="s">
        <v>258</v>
      </c>
      <c r="D783" s="54" t="s">
        <v>265</v>
      </c>
      <c r="E783" s="54" t="s">
        <v>255</v>
      </c>
      <c r="F783" s="54">
        <v>4</v>
      </c>
      <c r="G783" s="54">
        <v>220</v>
      </c>
    </row>
    <row r="784" spans="1:7">
      <c r="A784" s="53">
        <v>783</v>
      </c>
      <c r="B784" s="55">
        <v>37391</v>
      </c>
      <c r="C784" s="54" t="s">
        <v>267</v>
      </c>
      <c r="D784" s="54" t="s">
        <v>253</v>
      </c>
      <c r="E784" s="54" t="s">
        <v>255</v>
      </c>
      <c r="F784" s="54">
        <v>2</v>
      </c>
      <c r="G784" s="54">
        <v>190</v>
      </c>
    </row>
    <row r="785" spans="1:7">
      <c r="A785" s="53">
        <v>784</v>
      </c>
      <c r="B785" s="55">
        <v>37436</v>
      </c>
      <c r="C785" s="54" t="s">
        <v>267</v>
      </c>
      <c r="D785" s="54" t="s">
        <v>259</v>
      </c>
      <c r="E785" s="54" t="s">
        <v>255</v>
      </c>
      <c r="F785" s="54">
        <v>3</v>
      </c>
      <c r="G785" s="54">
        <v>885</v>
      </c>
    </row>
    <row r="786" spans="1:7">
      <c r="A786" s="53">
        <v>785</v>
      </c>
      <c r="B786" s="55">
        <v>37561</v>
      </c>
      <c r="C786" s="54" t="s">
        <v>263</v>
      </c>
      <c r="D786" s="54" t="s">
        <v>261</v>
      </c>
      <c r="E786" s="54" t="s">
        <v>260</v>
      </c>
      <c r="F786" s="54">
        <v>3</v>
      </c>
      <c r="G786" s="54">
        <v>1794</v>
      </c>
    </row>
    <row r="787" spans="1:7">
      <c r="A787" s="53">
        <v>786</v>
      </c>
      <c r="B787" s="55">
        <v>37607</v>
      </c>
      <c r="C787" s="54" t="s">
        <v>254</v>
      </c>
      <c r="D787" s="54" t="s">
        <v>264</v>
      </c>
      <c r="E787" s="54" t="s">
        <v>255</v>
      </c>
      <c r="F787" s="54">
        <v>2</v>
      </c>
      <c r="G787" s="54">
        <v>704</v>
      </c>
    </row>
    <row r="788" spans="1:7">
      <c r="A788" s="53">
        <v>787</v>
      </c>
      <c r="B788" s="55">
        <v>37612</v>
      </c>
      <c r="C788" s="54" t="s">
        <v>267</v>
      </c>
      <c r="D788" s="54" t="s">
        <v>256</v>
      </c>
      <c r="E788" s="54" t="s">
        <v>255</v>
      </c>
      <c r="F788" s="54">
        <v>4</v>
      </c>
      <c r="G788" s="54">
        <v>80</v>
      </c>
    </row>
    <row r="789" spans="1:7">
      <c r="A789" s="53">
        <v>788</v>
      </c>
      <c r="B789" s="55">
        <v>37411</v>
      </c>
      <c r="C789" s="54" t="s">
        <v>263</v>
      </c>
      <c r="D789" s="54" t="s">
        <v>269</v>
      </c>
      <c r="E789" s="54" t="s">
        <v>255</v>
      </c>
      <c r="F789" s="54">
        <v>3</v>
      </c>
      <c r="G789" s="54">
        <v>78</v>
      </c>
    </row>
    <row r="790" spans="1:7">
      <c r="A790" s="53">
        <v>789</v>
      </c>
      <c r="B790" s="55">
        <v>37412</v>
      </c>
      <c r="C790" s="54" t="s">
        <v>263</v>
      </c>
      <c r="D790" s="54" t="s">
        <v>264</v>
      </c>
      <c r="E790" s="54" t="s">
        <v>260</v>
      </c>
      <c r="F790" s="54">
        <v>2</v>
      </c>
      <c r="G790" s="54">
        <v>704</v>
      </c>
    </row>
    <row r="791" spans="1:7">
      <c r="A791" s="53">
        <v>790</v>
      </c>
      <c r="B791" s="55">
        <v>37283</v>
      </c>
      <c r="C791" s="54" t="s">
        <v>254</v>
      </c>
      <c r="D791" s="54" t="s">
        <v>259</v>
      </c>
      <c r="E791" s="54" t="s">
        <v>255</v>
      </c>
      <c r="F791" s="54">
        <v>2</v>
      </c>
      <c r="G791" s="54">
        <v>590</v>
      </c>
    </row>
    <row r="792" spans="1:7">
      <c r="A792" s="53">
        <v>791</v>
      </c>
      <c r="B792" s="55">
        <v>37537</v>
      </c>
      <c r="C792" s="54" t="s">
        <v>263</v>
      </c>
      <c r="D792" s="54" t="s">
        <v>259</v>
      </c>
      <c r="E792" s="54" t="s">
        <v>255</v>
      </c>
      <c r="F792" s="54">
        <v>2</v>
      </c>
      <c r="G792" s="54">
        <v>590</v>
      </c>
    </row>
    <row r="793" spans="1:7">
      <c r="A793" s="53">
        <v>792</v>
      </c>
      <c r="B793" s="55">
        <v>37547</v>
      </c>
      <c r="C793" s="54" t="s">
        <v>268</v>
      </c>
      <c r="D793" s="54" t="s">
        <v>259</v>
      </c>
      <c r="E793" s="54" t="s">
        <v>255</v>
      </c>
      <c r="F793" s="54">
        <v>3</v>
      </c>
      <c r="G793" s="54">
        <v>885</v>
      </c>
    </row>
    <row r="794" spans="1:7">
      <c r="A794" s="53">
        <v>793</v>
      </c>
      <c r="B794" s="55">
        <v>37452</v>
      </c>
      <c r="C794" s="54" t="s">
        <v>258</v>
      </c>
      <c r="D794" s="54" t="s">
        <v>257</v>
      </c>
      <c r="E794" s="54" t="s">
        <v>255</v>
      </c>
      <c r="F794" s="54">
        <v>2</v>
      </c>
      <c r="G794" s="54">
        <v>30</v>
      </c>
    </row>
    <row r="795" spans="1:7">
      <c r="A795" s="53">
        <v>794</v>
      </c>
      <c r="B795" s="55">
        <v>37440</v>
      </c>
      <c r="C795" s="54" t="s">
        <v>258</v>
      </c>
      <c r="D795" s="54" t="s">
        <v>262</v>
      </c>
      <c r="E795" s="54" t="s">
        <v>255</v>
      </c>
      <c r="F795" s="54">
        <v>5</v>
      </c>
      <c r="G795" s="54">
        <v>170</v>
      </c>
    </row>
    <row r="796" spans="1:7">
      <c r="A796" s="53">
        <v>795</v>
      </c>
      <c r="B796" s="55">
        <v>37431</v>
      </c>
      <c r="C796" s="54" t="s">
        <v>263</v>
      </c>
      <c r="D796" s="54" t="s">
        <v>269</v>
      </c>
      <c r="E796" s="54" t="s">
        <v>255</v>
      </c>
      <c r="F796" s="54">
        <v>2</v>
      </c>
      <c r="G796" s="54">
        <v>52</v>
      </c>
    </row>
    <row r="797" spans="1:7">
      <c r="A797" s="53">
        <v>796</v>
      </c>
      <c r="B797" s="55">
        <v>37340</v>
      </c>
      <c r="C797" s="54" t="s">
        <v>258</v>
      </c>
      <c r="D797" s="54" t="s">
        <v>257</v>
      </c>
      <c r="E797" s="54" t="s">
        <v>260</v>
      </c>
      <c r="F797" s="54">
        <v>3</v>
      </c>
      <c r="G797" s="54">
        <v>45</v>
      </c>
    </row>
    <row r="798" spans="1:7">
      <c r="A798" s="53">
        <v>797</v>
      </c>
      <c r="B798" s="55">
        <v>37470</v>
      </c>
      <c r="C798" s="54" t="s">
        <v>267</v>
      </c>
      <c r="D798" s="54" t="s">
        <v>257</v>
      </c>
      <c r="E798" s="54" t="s">
        <v>255</v>
      </c>
      <c r="F798" s="54">
        <v>2</v>
      </c>
      <c r="G798" s="54">
        <v>30</v>
      </c>
    </row>
    <row r="799" spans="1:7">
      <c r="A799" s="53">
        <v>798</v>
      </c>
      <c r="B799" s="55">
        <v>37500</v>
      </c>
      <c r="C799" s="54" t="s">
        <v>263</v>
      </c>
      <c r="D799" s="54" t="s">
        <v>257</v>
      </c>
      <c r="E799" s="54" t="s">
        <v>260</v>
      </c>
      <c r="F799" s="54">
        <v>4</v>
      </c>
      <c r="G799" s="54">
        <v>60</v>
      </c>
    </row>
    <row r="800" spans="1:7">
      <c r="A800" s="53">
        <v>799</v>
      </c>
      <c r="B800" s="55">
        <v>37384</v>
      </c>
      <c r="C800" s="54" t="s">
        <v>258</v>
      </c>
      <c r="D800" s="54" t="s">
        <v>269</v>
      </c>
      <c r="E800" s="54" t="s">
        <v>255</v>
      </c>
      <c r="F800" s="54">
        <v>2</v>
      </c>
      <c r="G800" s="54">
        <v>52</v>
      </c>
    </row>
    <row r="801" spans="1:7">
      <c r="A801" s="53">
        <v>800</v>
      </c>
      <c r="B801" s="55">
        <v>37590</v>
      </c>
      <c r="C801" s="54" t="s">
        <v>263</v>
      </c>
      <c r="D801" s="54" t="s">
        <v>262</v>
      </c>
      <c r="E801" s="54" t="s">
        <v>260</v>
      </c>
      <c r="F801" s="54">
        <v>2</v>
      </c>
      <c r="G801" s="54">
        <v>68</v>
      </c>
    </row>
    <row r="802" spans="1:7">
      <c r="A802" s="53">
        <v>801</v>
      </c>
      <c r="B802" s="55">
        <v>37570</v>
      </c>
      <c r="C802" s="54" t="s">
        <v>263</v>
      </c>
      <c r="D802" s="54" t="s">
        <v>262</v>
      </c>
      <c r="E802" s="54" t="s">
        <v>255</v>
      </c>
      <c r="F802" s="54">
        <v>2</v>
      </c>
      <c r="G802" s="54">
        <v>68</v>
      </c>
    </row>
    <row r="803" spans="1:7">
      <c r="A803" s="53">
        <v>802</v>
      </c>
      <c r="B803" s="55">
        <v>37369</v>
      </c>
      <c r="C803" s="54" t="s">
        <v>258</v>
      </c>
      <c r="D803" s="54" t="s">
        <v>261</v>
      </c>
      <c r="E803" s="54" t="s">
        <v>255</v>
      </c>
      <c r="F803" s="54">
        <v>3</v>
      </c>
      <c r="G803" s="54">
        <v>1794</v>
      </c>
    </row>
    <row r="804" spans="1:7">
      <c r="A804" s="53">
        <v>803</v>
      </c>
      <c r="B804" s="55">
        <v>37554</v>
      </c>
      <c r="C804" s="54" t="s">
        <v>254</v>
      </c>
      <c r="D804" s="54" t="s">
        <v>259</v>
      </c>
      <c r="E804" s="54" t="s">
        <v>255</v>
      </c>
      <c r="F804" s="54">
        <v>5</v>
      </c>
      <c r="G804" s="54">
        <v>1475</v>
      </c>
    </row>
    <row r="805" spans="1:7">
      <c r="A805" s="53">
        <v>804</v>
      </c>
      <c r="B805" s="55">
        <v>37540</v>
      </c>
      <c r="C805" s="54" t="s">
        <v>267</v>
      </c>
      <c r="D805" s="54" t="s">
        <v>259</v>
      </c>
      <c r="E805" s="54" t="s">
        <v>255</v>
      </c>
      <c r="F805" s="54">
        <v>4</v>
      </c>
      <c r="G805" s="54">
        <v>1180</v>
      </c>
    </row>
    <row r="806" spans="1:7">
      <c r="A806" s="53">
        <v>805</v>
      </c>
      <c r="B806" s="55">
        <v>37342</v>
      </c>
      <c r="C806" s="54" t="s">
        <v>254</v>
      </c>
      <c r="D806" s="54" t="s">
        <v>253</v>
      </c>
      <c r="E806" s="54" t="s">
        <v>255</v>
      </c>
      <c r="F806" s="54">
        <v>5</v>
      </c>
      <c r="G806" s="54">
        <v>475</v>
      </c>
    </row>
    <row r="807" spans="1:7">
      <c r="A807" s="53">
        <v>806</v>
      </c>
      <c r="B807" s="55">
        <v>37496</v>
      </c>
      <c r="C807" s="54" t="s">
        <v>258</v>
      </c>
      <c r="D807" s="54" t="s">
        <v>257</v>
      </c>
      <c r="E807" s="54" t="s">
        <v>255</v>
      </c>
      <c r="F807" s="54">
        <v>4</v>
      </c>
      <c r="G807" s="54">
        <v>60</v>
      </c>
    </row>
    <row r="808" spans="1:7">
      <c r="A808" s="53">
        <v>807</v>
      </c>
      <c r="B808" s="55">
        <v>37396</v>
      </c>
      <c r="C808" s="54" t="s">
        <v>267</v>
      </c>
      <c r="D808" s="54" t="s">
        <v>262</v>
      </c>
      <c r="E808" s="54" t="s">
        <v>255</v>
      </c>
      <c r="F808" s="54">
        <v>2</v>
      </c>
      <c r="G808" s="54">
        <v>68</v>
      </c>
    </row>
    <row r="809" spans="1:7">
      <c r="A809" s="53">
        <v>808</v>
      </c>
      <c r="B809" s="55">
        <v>37562</v>
      </c>
      <c r="C809" s="54" t="s">
        <v>268</v>
      </c>
      <c r="D809" s="54" t="s">
        <v>269</v>
      </c>
      <c r="E809" s="54" t="s">
        <v>260</v>
      </c>
      <c r="F809" s="54">
        <v>2</v>
      </c>
      <c r="G809" s="54">
        <v>52</v>
      </c>
    </row>
    <row r="810" spans="1:7">
      <c r="A810" s="53">
        <v>809</v>
      </c>
      <c r="B810" s="55">
        <v>37507</v>
      </c>
      <c r="C810" s="54" t="s">
        <v>263</v>
      </c>
      <c r="D810" s="54" t="s">
        <v>259</v>
      </c>
      <c r="E810" s="54" t="s">
        <v>252</v>
      </c>
      <c r="F810" s="54">
        <v>3</v>
      </c>
      <c r="G810" s="54">
        <v>885</v>
      </c>
    </row>
    <row r="811" spans="1:7">
      <c r="A811" s="53">
        <v>810</v>
      </c>
      <c r="B811" s="55">
        <v>37507</v>
      </c>
      <c r="C811" s="54" t="s">
        <v>258</v>
      </c>
      <c r="D811" s="54" t="s">
        <v>261</v>
      </c>
      <c r="E811" s="54" t="s">
        <v>255</v>
      </c>
      <c r="F811" s="54">
        <v>2</v>
      </c>
      <c r="G811" s="54">
        <v>1196</v>
      </c>
    </row>
    <row r="812" spans="1:7">
      <c r="A812" s="53">
        <v>811</v>
      </c>
      <c r="B812" s="55">
        <v>37321</v>
      </c>
      <c r="C812" s="54" t="s">
        <v>268</v>
      </c>
      <c r="D812" s="54" t="s">
        <v>264</v>
      </c>
      <c r="E812" s="54" t="s">
        <v>255</v>
      </c>
      <c r="F812" s="54">
        <v>2</v>
      </c>
      <c r="G812" s="54">
        <v>704</v>
      </c>
    </row>
    <row r="813" spans="1:7">
      <c r="A813" s="53">
        <v>812</v>
      </c>
      <c r="B813" s="55">
        <v>37278</v>
      </c>
      <c r="C813" s="54" t="s">
        <v>254</v>
      </c>
      <c r="D813" s="54" t="s">
        <v>266</v>
      </c>
      <c r="E813" s="54" t="s">
        <v>255</v>
      </c>
      <c r="F813" s="54">
        <v>4</v>
      </c>
      <c r="G813" s="54">
        <v>32</v>
      </c>
    </row>
    <row r="814" spans="1:7">
      <c r="A814" s="53">
        <v>813</v>
      </c>
      <c r="B814" s="55">
        <v>37340</v>
      </c>
      <c r="C814" s="54" t="s">
        <v>254</v>
      </c>
      <c r="D814" s="54" t="s">
        <v>264</v>
      </c>
      <c r="E814" s="54" t="s">
        <v>255</v>
      </c>
      <c r="F814" s="54">
        <v>2</v>
      </c>
      <c r="G814" s="54">
        <v>704</v>
      </c>
    </row>
    <row r="815" spans="1:7">
      <c r="A815" s="53">
        <v>814</v>
      </c>
      <c r="B815" s="55">
        <v>37421</v>
      </c>
      <c r="C815" s="54" t="s">
        <v>268</v>
      </c>
      <c r="D815" s="54" t="s">
        <v>265</v>
      </c>
      <c r="E815" s="54" t="s">
        <v>255</v>
      </c>
      <c r="F815" s="54">
        <v>2</v>
      </c>
      <c r="G815" s="54">
        <v>110</v>
      </c>
    </row>
    <row r="816" spans="1:7">
      <c r="A816" s="53">
        <v>815</v>
      </c>
      <c r="B816" s="55">
        <v>37591</v>
      </c>
      <c r="C816" s="54" t="s">
        <v>258</v>
      </c>
      <c r="D816" s="54" t="s">
        <v>264</v>
      </c>
      <c r="E816" s="54" t="s">
        <v>252</v>
      </c>
      <c r="F816" s="54">
        <v>4</v>
      </c>
      <c r="G816" s="54">
        <v>1408</v>
      </c>
    </row>
    <row r="817" spans="1:7">
      <c r="A817" s="53">
        <v>816</v>
      </c>
      <c r="B817" s="55">
        <v>37333</v>
      </c>
      <c r="C817" s="54" t="s">
        <v>254</v>
      </c>
      <c r="D817" s="54" t="s">
        <v>264</v>
      </c>
      <c r="E817" s="54" t="s">
        <v>255</v>
      </c>
      <c r="F817" s="54">
        <v>3</v>
      </c>
      <c r="G817" s="54">
        <v>1056</v>
      </c>
    </row>
    <row r="818" spans="1:7">
      <c r="A818" s="53">
        <v>817</v>
      </c>
      <c r="B818" s="55">
        <v>37400</v>
      </c>
      <c r="C818" s="54" t="s">
        <v>268</v>
      </c>
      <c r="D818" s="54" t="s">
        <v>261</v>
      </c>
      <c r="E818" s="54" t="s">
        <v>255</v>
      </c>
      <c r="F818" s="54">
        <v>2</v>
      </c>
      <c r="G818" s="54">
        <v>1196</v>
      </c>
    </row>
    <row r="819" spans="1:7">
      <c r="A819" s="53">
        <v>818</v>
      </c>
      <c r="B819" s="55">
        <v>37320</v>
      </c>
      <c r="C819" s="54" t="s">
        <v>263</v>
      </c>
      <c r="D819" s="54" t="s">
        <v>256</v>
      </c>
      <c r="E819" s="54" t="s">
        <v>255</v>
      </c>
      <c r="F819" s="54">
        <v>4</v>
      </c>
      <c r="G819" s="54">
        <v>80</v>
      </c>
    </row>
    <row r="820" spans="1:7">
      <c r="A820" s="53">
        <v>819</v>
      </c>
      <c r="B820" s="55">
        <v>37524</v>
      </c>
      <c r="C820" s="54" t="s">
        <v>268</v>
      </c>
      <c r="D820" s="54" t="s">
        <v>256</v>
      </c>
      <c r="E820" s="54" t="s">
        <v>255</v>
      </c>
      <c r="F820" s="54">
        <v>2</v>
      </c>
      <c r="G820" s="54">
        <v>40</v>
      </c>
    </row>
    <row r="821" spans="1:7">
      <c r="A821" s="53">
        <v>820</v>
      </c>
      <c r="B821" s="55">
        <v>37337</v>
      </c>
      <c r="C821" s="54" t="s">
        <v>254</v>
      </c>
      <c r="D821" s="54" t="s">
        <v>253</v>
      </c>
      <c r="E821" s="54" t="s">
        <v>255</v>
      </c>
      <c r="F821" s="54">
        <v>1</v>
      </c>
      <c r="G821" s="54">
        <v>95</v>
      </c>
    </row>
    <row r="822" spans="1:7">
      <c r="A822" s="53">
        <v>821</v>
      </c>
      <c r="B822" s="55">
        <v>37376</v>
      </c>
      <c r="C822" s="54" t="s">
        <v>268</v>
      </c>
      <c r="D822" s="54" t="s">
        <v>253</v>
      </c>
      <c r="E822" s="54" t="s">
        <v>255</v>
      </c>
      <c r="F822" s="54">
        <v>3</v>
      </c>
      <c r="G822" s="54">
        <v>285</v>
      </c>
    </row>
    <row r="823" spans="1:7">
      <c r="A823" s="53">
        <v>822</v>
      </c>
      <c r="B823" s="55">
        <v>37365</v>
      </c>
      <c r="C823" s="54" t="s">
        <v>258</v>
      </c>
      <c r="D823" s="54" t="s">
        <v>269</v>
      </c>
      <c r="E823" s="54" t="s">
        <v>260</v>
      </c>
      <c r="F823" s="54">
        <v>1</v>
      </c>
      <c r="G823" s="54">
        <v>26</v>
      </c>
    </row>
    <row r="824" spans="1:7">
      <c r="A824" s="53">
        <v>823</v>
      </c>
      <c r="B824" s="55">
        <v>37319</v>
      </c>
      <c r="C824" s="54" t="s">
        <v>263</v>
      </c>
      <c r="D824" s="54" t="s">
        <v>264</v>
      </c>
      <c r="E824" s="54" t="s">
        <v>255</v>
      </c>
      <c r="F824" s="54">
        <v>4</v>
      </c>
      <c r="G824" s="54">
        <v>1408</v>
      </c>
    </row>
    <row r="825" spans="1:7">
      <c r="A825" s="53">
        <v>824</v>
      </c>
      <c r="B825" s="55">
        <v>37367</v>
      </c>
      <c r="C825" s="54" t="s">
        <v>254</v>
      </c>
      <c r="D825" s="54" t="s">
        <v>259</v>
      </c>
      <c r="E825" s="54" t="s">
        <v>252</v>
      </c>
      <c r="F825" s="54">
        <v>4</v>
      </c>
      <c r="G825" s="54">
        <v>1180</v>
      </c>
    </row>
    <row r="826" spans="1:7">
      <c r="A826" s="53">
        <v>825</v>
      </c>
      <c r="B826" s="55">
        <v>37370</v>
      </c>
      <c r="C826" s="54" t="s">
        <v>254</v>
      </c>
      <c r="D826" s="54" t="s">
        <v>264</v>
      </c>
      <c r="E826" s="54" t="s">
        <v>255</v>
      </c>
      <c r="F826" s="54">
        <v>2</v>
      </c>
      <c r="G826" s="54">
        <v>704</v>
      </c>
    </row>
    <row r="827" spans="1:7">
      <c r="A827" s="53">
        <v>826</v>
      </c>
      <c r="B827" s="55">
        <v>37619</v>
      </c>
      <c r="C827" s="54" t="s">
        <v>268</v>
      </c>
      <c r="D827" s="54" t="s">
        <v>257</v>
      </c>
      <c r="E827" s="54" t="s">
        <v>260</v>
      </c>
      <c r="F827" s="54">
        <v>4</v>
      </c>
      <c r="G827" s="54">
        <v>60</v>
      </c>
    </row>
    <row r="828" spans="1:7">
      <c r="A828" s="53">
        <v>827</v>
      </c>
      <c r="B828" s="55">
        <v>37461</v>
      </c>
      <c r="C828" s="54" t="s">
        <v>263</v>
      </c>
      <c r="D828" s="54" t="s">
        <v>259</v>
      </c>
      <c r="E828" s="54" t="s">
        <v>260</v>
      </c>
      <c r="F828" s="54">
        <v>4</v>
      </c>
      <c r="G828" s="54">
        <v>1180</v>
      </c>
    </row>
    <row r="829" spans="1:7">
      <c r="A829" s="53">
        <v>828</v>
      </c>
      <c r="B829" s="55">
        <v>37298</v>
      </c>
      <c r="C829" s="54" t="s">
        <v>263</v>
      </c>
      <c r="D829" s="54" t="s">
        <v>269</v>
      </c>
      <c r="E829" s="54" t="s">
        <v>260</v>
      </c>
      <c r="F829" s="54">
        <v>2</v>
      </c>
      <c r="G829" s="54">
        <v>52</v>
      </c>
    </row>
    <row r="830" spans="1:7">
      <c r="A830" s="53">
        <v>829</v>
      </c>
      <c r="B830" s="55">
        <v>37278</v>
      </c>
      <c r="C830" s="54" t="s">
        <v>263</v>
      </c>
      <c r="D830" s="54" t="s">
        <v>265</v>
      </c>
      <c r="E830" s="54" t="s">
        <v>255</v>
      </c>
      <c r="F830" s="54">
        <v>5</v>
      </c>
      <c r="G830" s="54">
        <v>275</v>
      </c>
    </row>
    <row r="831" spans="1:7">
      <c r="A831" s="53">
        <v>830</v>
      </c>
      <c r="B831" s="55">
        <v>37268</v>
      </c>
      <c r="C831" s="54" t="s">
        <v>263</v>
      </c>
      <c r="D831" s="54" t="s">
        <v>269</v>
      </c>
      <c r="E831" s="54" t="s">
        <v>255</v>
      </c>
      <c r="F831" s="54">
        <v>2</v>
      </c>
      <c r="G831" s="54">
        <v>52</v>
      </c>
    </row>
    <row r="832" spans="1:7">
      <c r="A832" s="53">
        <v>831</v>
      </c>
      <c r="B832" s="55">
        <v>37315</v>
      </c>
      <c r="C832" s="54" t="s">
        <v>258</v>
      </c>
      <c r="D832" s="54" t="s">
        <v>266</v>
      </c>
      <c r="E832" s="54" t="s">
        <v>260</v>
      </c>
      <c r="F832" s="54">
        <v>2</v>
      </c>
      <c r="G832" s="54">
        <v>16</v>
      </c>
    </row>
    <row r="833" spans="1:7">
      <c r="A833" s="53">
        <v>832</v>
      </c>
      <c r="B833" s="55">
        <v>37387</v>
      </c>
      <c r="C833" s="54" t="s">
        <v>263</v>
      </c>
      <c r="D833" s="54" t="s">
        <v>259</v>
      </c>
      <c r="E833" s="54" t="s">
        <v>255</v>
      </c>
      <c r="F833" s="54">
        <v>3</v>
      </c>
      <c r="G833" s="54">
        <v>885</v>
      </c>
    </row>
    <row r="834" spans="1:7">
      <c r="A834" s="53">
        <v>833</v>
      </c>
      <c r="B834" s="55">
        <v>37591</v>
      </c>
      <c r="C834" s="54" t="s">
        <v>263</v>
      </c>
      <c r="D834" s="54" t="s">
        <v>266</v>
      </c>
      <c r="E834" s="54" t="s">
        <v>255</v>
      </c>
      <c r="F834" s="54">
        <v>5</v>
      </c>
      <c r="G834" s="54">
        <v>40</v>
      </c>
    </row>
    <row r="835" spans="1:7">
      <c r="A835" s="53">
        <v>834</v>
      </c>
      <c r="B835" s="55">
        <v>37320</v>
      </c>
      <c r="C835" s="54" t="s">
        <v>268</v>
      </c>
      <c r="D835" s="54" t="s">
        <v>262</v>
      </c>
      <c r="E835" s="54" t="s">
        <v>255</v>
      </c>
      <c r="F835" s="54">
        <v>3</v>
      </c>
      <c r="G835" s="54">
        <v>102</v>
      </c>
    </row>
    <row r="836" spans="1:7">
      <c r="A836" s="53">
        <v>835</v>
      </c>
      <c r="B836" s="55">
        <v>37387</v>
      </c>
      <c r="C836" s="54" t="s">
        <v>258</v>
      </c>
      <c r="D836" s="54" t="s">
        <v>264</v>
      </c>
      <c r="E836" s="54" t="s">
        <v>252</v>
      </c>
      <c r="F836" s="54">
        <v>1</v>
      </c>
      <c r="G836" s="54">
        <v>352</v>
      </c>
    </row>
    <row r="837" spans="1:7">
      <c r="A837" s="53">
        <v>836</v>
      </c>
      <c r="B837" s="55">
        <v>37399</v>
      </c>
      <c r="C837" s="54" t="s">
        <v>263</v>
      </c>
      <c r="D837" s="54" t="s">
        <v>261</v>
      </c>
      <c r="E837" s="54" t="s">
        <v>255</v>
      </c>
      <c r="F837" s="54">
        <v>3</v>
      </c>
      <c r="G837" s="54">
        <v>1794</v>
      </c>
    </row>
    <row r="838" spans="1:7">
      <c r="A838" s="53">
        <v>837</v>
      </c>
      <c r="B838" s="55">
        <v>37407</v>
      </c>
      <c r="C838" s="54" t="s">
        <v>263</v>
      </c>
      <c r="D838" s="54" t="s">
        <v>257</v>
      </c>
      <c r="E838" s="54" t="s">
        <v>255</v>
      </c>
      <c r="F838" s="54">
        <v>3</v>
      </c>
      <c r="G838" s="54">
        <v>45</v>
      </c>
    </row>
    <row r="839" spans="1:7">
      <c r="A839" s="53">
        <v>838</v>
      </c>
      <c r="B839" s="55">
        <v>37296</v>
      </c>
      <c r="C839" s="54" t="s">
        <v>258</v>
      </c>
      <c r="D839" s="54" t="s">
        <v>261</v>
      </c>
      <c r="E839" s="54" t="s">
        <v>255</v>
      </c>
      <c r="F839" s="54">
        <v>5</v>
      </c>
      <c r="G839" s="54">
        <v>2990</v>
      </c>
    </row>
    <row r="840" spans="1:7">
      <c r="A840" s="53">
        <v>839</v>
      </c>
      <c r="B840" s="55">
        <v>37408</v>
      </c>
      <c r="C840" s="54" t="s">
        <v>258</v>
      </c>
      <c r="D840" s="54" t="s">
        <v>266</v>
      </c>
      <c r="E840" s="54" t="s">
        <v>255</v>
      </c>
      <c r="F840" s="54">
        <v>4</v>
      </c>
      <c r="G840" s="54">
        <v>32</v>
      </c>
    </row>
    <row r="841" spans="1:7">
      <c r="A841" s="53">
        <v>840</v>
      </c>
      <c r="B841" s="55">
        <v>37288</v>
      </c>
      <c r="C841" s="54" t="s">
        <v>258</v>
      </c>
      <c r="D841" s="54" t="s">
        <v>259</v>
      </c>
      <c r="E841" s="54" t="s">
        <v>255</v>
      </c>
      <c r="F841" s="54">
        <v>5</v>
      </c>
      <c r="G841" s="54">
        <v>1475</v>
      </c>
    </row>
    <row r="842" spans="1:7">
      <c r="A842" s="53">
        <v>841</v>
      </c>
      <c r="B842" s="55">
        <v>37342</v>
      </c>
      <c r="C842" s="54" t="s">
        <v>268</v>
      </c>
      <c r="D842" s="54" t="s">
        <v>266</v>
      </c>
      <c r="E842" s="54" t="s">
        <v>255</v>
      </c>
      <c r="F842" s="54">
        <v>3</v>
      </c>
      <c r="G842" s="54">
        <v>24</v>
      </c>
    </row>
    <row r="843" spans="1:7">
      <c r="A843" s="53">
        <v>842</v>
      </c>
      <c r="B843" s="55">
        <v>37567</v>
      </c>
      <c r="C843" s="54" t="s">
        <v>268</v>
      </c>
      <c r="D843" s="54" t="s">
        <v>266</v>
      </c>
      <c r="E843" s="54" t="s">
        <v>255</v>
      </c>
      <c r="F843" s="54">
        <v>5</v>
      </c>
      <c r="G843" s="54">
        <v>40</v>
      </c>
    </row>
    <row r="844" spans="1:7">
      <c r="A844" s="53">
        <v>843</v>
      </c>
      <c r="B844" s="55">
        <v>37592</v>
      </c>
      <c r="C844" s="54" t="s">
        <v>258</v>
      </c>
      <c r="D844" s="54" t="s">
        <v>264</v>
      </c>
      <c r="E844" s="54" t="s">
        <v>255</v>
      </c>
      <c r="F844" s="54">
        <v>4</v>
      </c>
      <c r="G844" s="54">
        <v>1408</v>
      </c>
    </row>
    <row r="845" spans="1:7">
      <c r="A845" s="53">
        <v>844</v>
      </c>
      <c r="B845" s="55">
        <v>37276</v>
      </c>
      <c r="C845" s="54" t="s">
        <v>267</v>
      </c>
      <c r="D845" s="54" t="s">
        <v>257</v>
      </c>
      <c r="E845" s="54" t="s">
        <v>260</v>
      </c>
      <c r="F845" s="54">
        <v>5</v>
      </c>
      <c r="G845" s="54">
        <v>75</v>
      </c>
    </row>
    <row r="846" spans="1:7">
      <c r="A846" s="53">
        <v>845</v>
      </c>
      <c r="B846" s="55">
        <v>37467</v>
      </c>
      <c r="C846" s="54" t="s">
        <v>263</v>
      </c>
      <c r="D846" s="54" t="s">
        <v>253</v>
      </c>
      <c r="E846" s="54" t="s">
        <v>260</v>
      </c>
      <c r="F846" s="54">
        <v>5</v>
      </c>
      <c r="G846" s="54">
        <v>475</v>
      </c>
    </row>
    <row r="847" spans="1:7">
      <c r="A847" s="53">
        <v>846</v>
      </c>
      <c r="B847" s="55">
        <v>37525</v>
      </c>
      <c r="C847" s="54" t="s">
        <v>258</v>
      </c>
      <c r="D847" s="54" t="s">
        <v>257</v>
      </c>
      <c r="E847" s="54" t="s">
        <v>255</v>
      </c>
      <c r="F847" s="54">
        <v>4</v>
      </c>
      <c r="G847" s="54">
        <v>60</v>
      </c>
    </row>
    <row r="848" spans="1:7">
      <c r="A848" s="53">
        <v>847</v>
      </c>
      <c r="B848" s="55">
        <v>37476</v>
      </c>
      <c r="C848" s="54" t="s">
        <v>258</v>
      </c>
      <c r="D848" s="54" t="s">
        <v>265</v>
      </c>
      <c r="E848" s="54" t="s">
        <v>260</v>
      </c>
      <c r="F848" s="54">
        <v>3</v>
      </c>
      <c r="G848" s="54">
        <v>165</v>
      </c>
    </row>
    <row r="849" spans="1:7">
      <c r="A849" s="53">
        <v>848</v>
      </c>
      <c r="B849" s="55">
        <v>37471</v>
      </c>
      <c r="C849" s="54" t="s">
        <v>258</v>
      </c>
      <c r="D849" s="54" t="s">
        <v>262</v>
      </c>
      <c r="E849" s="54" t="s">
        <v>255</v>
      </c>
      <c r="F849" s="54">
        <v>4</v>
      </c>
      <c r="G849" s="54">
        <v>136</v>
      </c>
    </row>
    <row r="850" spans="1:7">
      <c r="A850" s="53">
        <v>849</v>
      </c>
      <c r="B850" s="55">
        <v>37272</v>
      </c>
      <c r="C850" s="54" t="s">
        <v>258</v>
      </c>
      <c r="D850" s="54" t="s">
        <v>264</v>
      </c>
      <c r="E850" s="54" t="s">
        <v>255</v>
      </c>
      <c r="F850" s="54">
        <v>4</v>
      </c>
      <c r="G850" s="54">
        <v>1408</v>
      </c>
    </row>
    <row r="851" spans="1:7">
      <c r="A851" s="53">
        <v>850</v>
      </c>
      <c r="B851" s="55">
        <v>37330</v>
      </c>
      <c r="C851" s="54" t="s">
        <v>267</v>
      </c>
      <c r="D851" s="54" t="s">
        <v>269</v>
      </c>
      <c r="E851" s="54" t="s">
        <v>260</v>
      </c>
      <c r="F851" s="54">
        <v>4</v>
      </c>
      <c r="G851" s="54">
        <v>104</v>
      </c>
    </row>
    <row r="852" spans="1:7">
      <c r="A852" s="53">
        <v>851</v>
      </c>
      <c r="B852" s="55">
        <v>37339</v>
      </c>
      <c r="C852" s="54" t="s">
        <v>258</v>
      </c>
      <c r="D852" s="54" t="s">
        <v>256</v>
      </c>
      <c r="E852" s="54" t="s">
        <v>255</v>
      </c>
      <c r="F852" s="54">
        <v>4</v>
      </c>
      <c r="G852" s="54">
        <v>80</v>
      </c>
    </row>
    <row r="853" spans="1:7">
      <c r="A853" s="53">
        <v>852</v>
      </c>
      <c r="B853" s="55">
        <v>37390</v>
      </c>
      <c r="C853" s="54" t="s">
        <v>254</v>
      </c>
      <c r="D853" s="54" t="s">
        <v>261</v>
      </c>
      <c r="E853" s="54" t="s">
        <v>255</v>
      </c>
      <c r="F853" s="54">
        <v>2</v>
      </c>
      <c r="G853" s="54">
        <v>1196</v>
      </c>
    </row>
    <row r="854" spans="1:7">
      <c r="A854" s="53">
        <v>853</v>
      </c>
      <c r="B854" s="55">
        <v>37555</v>
      </c>
      <c r="C854" s="54" t="s">
        <v>258</v>
      </c>
      <c r="D854" s="54" t="s">
        <v>261</v>
      </c>
      <c r="E854" s="54" t="s">
        <v>255</v>
      </c>
      <c r="F854" s="54">
        <v>1</v>
      </c>
      <c r="G854" s="54">
        <v>598</v>
      </c>
    </row>
    <row r="855" spans="1:7">
      <c r="A855" s="53">
        <v>854</v>
      </c>
      <c r="B855" s="55">
        <v>37345</v>
      </c>
      <c r="C855" s="54" t="s">
        <v>258</v>
      </c>
      <c r="D855" s="54" t="s">
        <v>264</v>
      </c>
      <c r="E855" s="54" t="s">
        <v>255</v>
      </c>
      <c r="F855" s="54">
        <v>4</v>
      </c>
      <c r="G855" s="54">
        <v>1408</v>
      </c>
    </row>
    <row r="856" spans="1:7">
      <c r="A856" s="53">
        <v>855</v>
      </c>
      <c r="B856" s="55">
        <v>37557</v>
      </c>
      <c r="C856" s="54" t="s">
        <v>258</v>
      </c>
      <c r="D856" s="54" t="s">
        <v>259</v>
      </c>
      <c r="E856" s="54" t="s">
        <v>255</v>
      </c>
      <c r="F856" s="54">
        <v>2</v>
      </c>
      <c r="G856" s="54">
        <v>590</v>
      </c>
    </row>
    <row r="857" spans="1:7">
      <c r="A857" s="53">
        <v>856</v>
      </c>
      <c r="B857" s="55">
        <v>37383</v>
      </c>
      <c r="C857" s="54" t="s">
        <v>263</v>
      </c>
      <c r="D857" s="54" t="s">
        <v>264</v>
      </c>
      <c r="E857" s="54" t="s">
        <v>255</v>
      </c>
      <c r="F857" s="54">
        <v>5</v>
      </c>
      <c r="G857" s="54">
        <v>1760</v>
      </c>
    </row>
    <row r="858" spans="1:7">
      <c r="A858" s="53">
        <v>857</v>
      </c>
      <c r="B858" s="55">
        <v>37574</v>
      </c>
      <c r="C858" s="54" t="s">
        <v>263</v>
      </c>
      <c r="D858" s="54" t="s">
        <v>262</v>
      </c>
      <c r="E858" s="54" t="s">
        <v>255</v>
      </c>
      <c r="F858" s="54">
        <v>4</v>
      </c>
      <c r="G858" s="54">
        <v>136</v>
      </c>
    </row>
    <row r="859" spans="1:7">
      <c r="A859" s="53">
        <v>858</v>
      </c>
      <c r="B859" s="55">
        <v>37596</v>
      </c>
      <c r="C859" s="54" t="s">
        <v>258</v>
      </c>
      <c r="D859" s="54" t="s">
        <v>265</v>
      </c>
      <c r="E859" s="54" t="s">
        <v>255</v>
      </c>
      <c r="F859" s="54">
        <v>3</v>
      </c>
      <c r="G859" s="54">
        <v>165</v>
      </c>
    </row>
    <row r="860" spans="1:7">
      <c r="A860" s="53">
        <v>859</v>
      </c>
      <c r="B860" s="55">
        <v>37382</v>
      </c>
      <c r="C860" s="54" t="s">
        <v>258</v>
      </c>
      <c r="D860" s="54" t="s">
        <v>269</v>
      </c>
      <c r="E860" s="54" t="s">
        <v>252</v>
      </c>
      <c r="F860" s="54">
        <v>3</v>
      </c>
      <c r="G860" s="54">
        <v>78</v>
      </c>
    </row>
    <row r="861" spans="1:7">
      <c r="A861" s="53">
        <v>860</v>
      </c>
      <c r="B861" s="55">
        <v>37345</v>
      </c>
      <c r="C861" s="54" t="s">
        <v>268</v>
      </c>
      <c r="D861" s="54" t="s">
        <v>269</v>
      </c>
      <c r="E861" s="54" t="s">
        <v>252</v>
      </c>
      <c r="F861" s="54">
        <v>4</v>
      </c>
      <c r="G861" s="54">
        <v>104</v>
      </c>
    </row>
    <row r="862" spans="1:7">
      <c r="A862" s="53">
        <v>861</v>
      </c>
      <c r="B862" s="55">
        <v>37545</v>
      </c>
      <c r="C862" s="54" t="s">
        <v>263</v>
      </c>
      <c r="D862" s="54" t="s">
        <v>261</v>
      </c>
      <c r="E862" s="54" t="s">
        <v>255</v>
      </c>
      <c r="F862" s="54">
        <v>3</v>
      </c>
      <c r="G862" s="54">
        <v>1794</v>
      </c>
    </row>
    <row r="863" spans="1:7">
      <c r="A863" s="53">
        <v>862</v>
      </c>
      <c r="B863" s="55">
        <v>37573</v>
      </c>
      <c r="C863" s="54" t="s">
        <v>258</v>
      </c>
      <c r="D863" s="54" t="s">
        <v>257</v>
      </c>
      <c r="E863" s="54" t="s">
        <v>255</v>
      </c>
      <c r="F863" s="54">
        <v>2</v>
      </c>
      <c r="G863" s="54">
        <v>30</v>
      </c>
    </row>
    <row r="864" spans="1:7">
      <c r="A864" s="53">
        <v>863</v>
      </c>
      <c r="B864" s="55">
        <v>37317</v>
      </c>
      <c r="C864" s="54" t="s">
        <v>254</v>
      </c>
      <c r="D864" s="54" t="s">
        <v>256</v>
      </c>
      <c r="E864" s="54" t="s">
        <v>255</v>
      </c>
      <c r="F864" s="54">
        <v>2</v>
      </c>
      <c r="G864" s="54">
        <v>40</v>
      </c>
    </row>
    <row r="865" spans="1:7">
      <c r="A865" s="53">
        <v>864</v>
      </c>
      <c r="B865" s="55">
        <v>37547</v>
      </c>
      <c r="C865" s="54" t="s">
        <v>258</v>
      </c>
      <c r="D865" s="54" t="s">
        <v>261</v>
      </c>
      <c r="E865" s="54" t="s">
        <v>260</v>
      </c>
      <c r="F865" s="54">
        <v>5</v>
      </c>
      <c r="G865" s="54">
        <v>2990</v>
      </c>
    </row>
    <row r="866" spans="1:7">
      <c r="A866" s="53">
        <v>865</v>
      </c>
      <c r="B866" s="55">
        <v>37327</v>
      </c>
      <c r="C866" s="54" t="s">
        <v>267</v>
      </c>
      <c r="D866" s="54" t="s">
        <v>265</v>
      </c>
      <c r="E866" s="54" t="s">
        <v>255</v>
      </c>
      <c r="F866" s="54">
        <v>5</v>
      </c>
      <c r="G866" s="54">
        <v>275</v>
      </c>
    </row>
    <row r="867" spans="1:7">
      <c r="A867" s="53">
        <v>866</v>
      </c>
      <c r="B867" s="55">
        <v>37325</v>
      </c>
      <c r="C867" s="54" t="s">
        <v>258</v>
      </c>
      <c r="D867" s="54" t="s">
        <v>257</v>
      </c>
      <c r="E867" s="54" t="s">
        <v>255</v>
      </c>
      <c r="F867" s="54">
        <v>5</v>
      </c>
      <c r="G867" s="54">
        <v>75</v>
      </c>
    </row>
    <row r="868" spans="1:7">
      <c r="A868" s="53">
        <v>867</v>
      </c>
      <c r="B868" s="55">
        <v>37485</v>
      </c>
      <c r="C868" s="54" t="s">
        <v>258</v>
      </c>
      <c r="D868" s="54" t="s">
        <v>265</v>
      </c>
      <c r="E868" s="54" t="s">
        <v>260</v>
      </c>
      <c r="F868" s="54">
        <v>4</v>
      </c>
      <c r="G868" s="54">
        <v>220</v>
      </c>
    </row>
    <row r="869" spans="1:7">
      <c r="A869" s="53">
        <v>868</v>
      </c>
      <c r="B869" s="55">
        <v>37427</v>
      </c>
      <c r="C869" s="54" t="s">
        <v>263</v>
      </c>
      <c r="D869" s="54" t="s">
        <v>261</v>
      </c>
      <c r="E869" s="54" t="s">
        <v>252</v>
      </c>
      <c r="F869" s="54">
        <v>4</v>
      </c>
      <c r="G869" s="54">
        <v>2392</v>
      </c>
    </row>
    <row r="870" spans="1:7">
      <c r="A870" s="53">
        <v>869</v>
      </c>
      <c r="B870" s="55">
        <v>37595</v>
      </c>
      <c r="C870" s="54" t="s">
        <v>258</v>
      </c>
      <c r="D870" s="54" t="s">
        <v>269</v>
      </c>
      <c r="E870" s="54" t="s">
        <v>252</v>
      </c>
      <c r="F870" s="54">
        <v>2</v>
      </c>
      <c r="G870" s="54">
        <v>52</v>
      </c>
    </row>
    <row r="871" spans="1:7">
      <c r="A871" s="53">
        <v>870</v>
      </c>
      <c r="B871" s="55">
        <v>37550</v>
      </c>
      <c r="C871" s="54" t="s">
        <v>263</v>
      </c>
      <c r="D871" s="54" t="s">
        <v>262</v>
      </c>
      <c r="E871" s="54" t="s">
        <v>255</v>
      </c>
      <c r="F871" s="54">
        <v>3</v>
      </c>
      <c r="G871" s="54">
        <v>102</v>
      </c>
    </row>
    <row r="872" spans="1:7">
      <c r="A872" s="53">
        <v>871</v>
      </c>
      <c r="B872" s="55">
        <v>37426</v>
      </c>
      <c r="C872" s="54" t="s">
        <v>258</v>
      </c>
      <c r="D872" s="54" t="s">
        <v>266</v>
      </c>
      <c r="E872" s="54" t="s">
        <v>255</v>
      </c>
      <c r="F872" s="54">
        <v>5</v>
      </c>
      <c r="G872" s="54">
        <v>40</v>
      </c>
    </row>
    <row r="873" spans="1:7">
      <c r="A873" s="53">
        <v>872</v>
      </c>
      <c r="B873" s="55">
        <v>37338</v>
      </c>
      <c r="C873" s="54" t="s">
        <v>258</v>
      </c>
      <c r="D873" s="54" t="s">
        <v>259</v>
      </c>
      <c r="E873" s="54" t="s">
        <v>255</v>
      </c>
      <c r="F873" s="54">
        <v>2</v>
      </c>
      <c r="G873" s="54">
        <v>590</v>
      </c>
    </row>
    <row r="874" spans="1:7">
      <c r="A874" s="53">
        <v>873</v>
      </c>
      <c r="B874" s="55">
        <v>37490</v>
      </c>
      <c r="C874" s="54" t="s">
        <v>258</v>
      </c>
      <c r="D874" s="54" t="s">
        <v>259</v>
      </c>
      <c r="E874" s="54" t="s">
        <v>255</v>
      </c>
      <c r="F874" s="54">
        <v>2</v>
      </c>
      <c r="G874" s="54">
        <v>590</v>
      </c>
    </row>
    <row r="875" spans="1:7">
      <c r="A875" s="53">
        <v>874</v>
      </c>
      <c r="B875" s="55">
        <v>37466</v>
      </c>
      <c r="C875" s="54" t="s">
        <v>258</v>
      </c>
      <c r="D875" s="54" t="s">
        <v>266</v>
      </c>
      <c r="E875" s="54" t="s">
        <v>255</v>
      </c>
      <c r="F875" s="54">
        <v>1</v>
      </c>
      <c r="G875" s="54">
        <v>8</v>
      </c>
    </row>
    <row r="876" spans="1:7">
      <c r="A876" s="53">
        <v>875</v>
      </c>
      <c r="B876" s="55">
        <v>37573</v>
      </c>
      <c r="C876" s="54" t="s">
        <v>258</v>
      </c>
      <c r="D876" s="54" t="s">
        <v>264</v>
      </c>
      <c r="E876" s="54" t="s">
        <v>255</v>
      </c>
      <c r="F876" s="54">
        <v>3</v>
      </c>
      <c r="G876" s="54">
        <v>1056</v>
      </c>
    </row>
    <row r="877" spans="1:7">
      <c r="A877" s="53">
        <v>876</v>
      </c>
      <c r="B877" s="55">
        <v>37375</v>
      </c>
      <c r="C877" s="54" t="s">
        <v>254</v>
      </c>
      <c r="D877" s="54" t="s">
        <v>259</v>
      </c>
      <c r="E877" s="54" t="s">
        <v>255</v>
      </c>
      <c r="F877" s="54">
        <v>3</v>
      </c>
      <c r="G877" s="54">
        <v>885</v>
      </c>
    </row>
    <row r="878" spans="1:7">
      <c r="A878" s="53">
        <v>877</v>
      </c>
      <c r="B878" s="55">
        <v>37538</v>
      </c>
      <c r="C878" s="54" t="s">
        <v>258</v>
      </c>
      <c r="D878" s="54" t="s">
        <v>265</v>
      </c>
      <c r="E878" s="54" t="s">
        <v>255</v>
      </c>
      <c r="F878" s="54">
        <v>1</v>
      </c>
      <c r="G878" s="54">
        <v>55</v>
      </c>
    </row>
    <row r="879" spans="1:7">
      <c r="A879" s="53">
        <v>878</v>
      </c>
      <c r="B879" s="55">
        <v>37444</v>
      </c>
      <c r="C879" s="54" t="s">
        <v>263</v>
      </c>
      <c r="D879" s="54" t="s">
        <v>259</v>
      </c>
      <c r="E879" s="54" t="s">
        <v>260</v>
      </c>
      <c r="F879" s="54">
        <v>2</v>
      </c>
      <c r="G879" s="54">
        <v>590</v>
      </c>
    </row>
    <row r="880" spans="1:7">
      <c r="A880" s="53">
        <v>879</v>
      </c>
      <c r="B880" s="55">
        <v>37481</v>
      </c>
      <c r="C880" s="54" t="s">
        <v>258</v>
      </c>
      <c r="D880" s="54" t="s">
        <v>269</v>
      </c>
      <c r="E880" s="54" t="s">
        <v>255</v>
      </c>
      <c r="F880" s="54">
        <v>2</v>
      </c>
      <c r="G880" s="54">
        <v>52</v>
      </c>
    </row>
    <row r="881" spans="1:7">
      <c r="A881" s="53">
        <v>880</v>
      </c>
      <c r="B881" s="55">
        <v>37621</v>
      </c>
      <c r="C881" s="54" t="s">
        <v>263</v>
      </c>
      <c r="D881" s="54" t="s">
        <v>256</v>
      </c>
      <c r="E881" s="54" t="s">
        <v>255</v>
      </c>
      <c r="F881" s="54">
        <v>3</v>
      </c>
      <c r="G881" s="54">
        <v>60</v>
      </c>
    </row>
    <row r="882" spans="1:7">
      <c r="A882" s="53">
        <v>881</v>
      </c>
      <c r="B882" s="55">
        <v>37480</v>
      </c>
      <c r="C882" s="54" t="s">
        <v>258</v>
      </c>
      <c r="D882" s="54" t="s">
        <v>261</v>
      </c>
      <c r="E882" s="54" t="s">
        <v>255</v>
      </c>
      <c r="F882" s="54">
        <v>2</v>
      </c>
      <c r="G882" s="54">
        <v>1196</v>
      </c>
    </row>
    <row r="883" spans="1:7">
      <c r="A883" s="53">
        <v>882</v>
      </c>
      <c r="B883" s="55">
        <v>37553</v>
      </c>
      <c r="C883" s="54" t="s">
        <v>263</v>
      </c>
      <c r="D883" s="54" t="s">
        <v>266</v>
      </c>
      <c r="E883" s="54" t="s">
        <v>255</v>
      </c>
      <c r="F883" s="54">
        <v>5</v>
      </c>
      <c r="G883" s="54">
        <v>40</v>
      </c>
    </row>
    <row r="884" spans="1:7">
      <c r="A884" s="53">
        <v>883</v>
      </c>
      <c r="B884" s="55">
        <v>37597</v>
      </c>
      <c r="C884" s="54" t="s">
        <v>267</v>
      </c>
      <c r="D884" s="54" t="s">
        <v>266</v>
      </c>
      <c r="E884" s="54" t="s">
        <v>255</v>
      </c>
      <c r="F884" s="54">
        <v>3</v>
      </c>
      <c r="G884" s="54">
        <v>24</v>
      </c>
    </row>
    <row r="885" spans="1:7">
      <c r="A885" s="53">
        <v>884</v>
      </c>
      <c r="B885" s="55">
        <v>37514</v>
      </c>
      <c r="C885" s="54" t="s">
        <v>268</v>
      </c>
      <c r="D885" s="54" t="s">
        <v>269</v>
      </c>
      <c r="E885" s="54" t="s">
        <v>255</v>
      </c>
      <c r="F885" s="54">
        <v>4</v>
      </c>
      <c r="G885" s="54">
        <v>104</v>
      </c>
    </row>
    <row r="886" spans="1:7">
      <c r="A886" s="53">
        <v>885</v>
      </c>
      <c r="B886" s="55">
        <v>37360</v>
      </c>
      <c r="C886" s="54" t="s">
        <v>258</v>
      </c>
      <c r="D886" s="54" t="s">
        <v>261</v>
      </c>
      <c r="E886" s="54" t="s">
        <v>255</v>
      </c>
      <c r="F886" s="54">
        <v>1</v>
      </c>
      <c r="G886" s="54">
        <v>598</v>
      </c>
    </row>
    <row r="887" spans="1:7">
      <c r="A887" s="53">
        <v>886</v>
      </c>
      <c r="B887" s="55">
        <v>37358</v>
      </c>
      <c r="C887" s="54" t="s">
        <v>258</v>
      </c>
      <c r="D887" s="54" t="s">
        <v>264</v>
      </c>
      <c r="E887" s="54" t="s">
        <v>255</v>
      </c>
      <c r="F887" s="54">
        <v>1</v>
      </c>
      <c r="G887" s="54">
        <v>352</v>
      </c>
    </row>
    <row r="888" spans="1:7">
      <c r="A888" s="53">
        <v>887</v>
      </c>
      <c r="B888" s="55">
        <v>37510</v>
      </c>
      <c r="C888" s="54" t="s">
        <v>254</v>
      </c>
      <c r="D888" s="54" t="s">
        <v>259</v>
      </c>
      <c r="E888" s="54" t="s">
        <v>255</v>
      </c>
      <c r="F888" s="54">
        <v>4</v>
      </c>
      <c r="G888" s="54">
        <v>1180</v>
      </c>
    </row>
    <row r="889" spans="1:7">
      <c r="A889" s="53">
        <v>888</v>
      </c>
      <c r="B889" s="55">
        <v>37600</v>
      </c>
      <c r="C889" s="54" t="s">
        <v>258</v>
      </c>
      <c r="D889" s="54" t="s">
        <v>259</v>
      </c>
      <c r="E889" s="54" t="s">
        <v>260</v>
      </c>
      <c r="F889" s="54">
        <v>4</v>
      </c>
      <c r="G889" s="54">
        <v>1180</v>
      </c>
    </row>
    <row r="890" spans="1:7">
      <c r="A890" s="53">
        <v>889</v>
      </c>
      <c r="B890" s="55">
        <v>37406</v>
      </c>
      <c r="C890" s="54" t="s">
        <v>254</v>
      </c>
      <c r="D890" s="54" t="s">
        <v>256</v>
      </c>
      <c r="E890" s="54" t="s">
        <v>260</v>
      </c>
      <c r="F890" s="54">
        <v>2</v>
      </c>
      <c r="G890" s="54">
        <v>40</v>
      </c>
    </row>
    <row r="891" spans="1:7">
      <c r="A891" s="53">
        <v>890</v>
      </c>
      <c r="B891" s="55">
        <v>37354</v>
      </c>
      <c r="C891" s="54" t="s">
        <v>267</v>
      </c>
      <c r="D891" s="54" t="s">
        <v>259</v>
      </c>
      <c r="E891" s="54" t="s">
        <v>255</v>
      </c>
      <c r="F891" s="54">
        <v>3</v>
      </c>
      <c r="G891" s="54">
        <v>885</v>
      </c>
    </row>
    <row r="892" spans="1:7">
      <c r="A892" s="53">
        <v>891</v>
      </c>
      <c r="B892" s="55">
        <v>37366</v>
      </c>
      <c r="C892" s="54" t="s">
        <v>263</v>
      </c>
      <c r="D892" s="54" t="s">
        <v>269</v>
      </c>
      <c r="E892" s="54" t="s">
        <v>255</v>
      </c>
      <c r="F892" s="54">
        <v>4</v>
      </c>
      <c r="G892" s="54">
        <v>104</v>
      </c>
    </row>
    <row r="893" spans="1:7">
      <c r="A893" s="53">
        <v>892</v>
      </c>
      <c r="B893" s="55">
        <v>37418</v>
      </c>
      <c r="C893" s="54" t="s">
        <v>258</v>
      </c>
      <c r="D893" s="54" t="s">
        <v>266</v>
      </c>
      <c r="E893" s="54" t="s">
        <v>255</v>
      </c>
      <c r="F893" s="54">
        <v>3</v>
      </c>
      <c r="G893" s="54">
        <v>24</v>
      </c>
    </row>
    <row r="894" spans="1:7">
      <c r="A894" s="53">
        <v>893</v>
      </c>
      <c r="B894" s="55">
        <v>37326</v>
      </c>
      <c r="C894" s="54" t="s">
        <v>258</v>
      </c>
      <c r="D894" s="54" t="s">
        <v>262</v>
      </c>
      <c r="E894" s="54" t="s">
        <v>255</v>
      </c>
      <c r="F894" s="54">
        <v>1</v>
      </c>
      <c r="G894" s="54">
        <v>34</v>
      </c>
    </row>
    <row r="895" spans="1:7">
      <c r="A895" s="53">
        <v>894</v>
      </c>
      <c r="B895" s="55">
        <v>37502</v>
      </c>
      <c r="C895" s="54" t="s">
        <v>258</v>
      </c>
      <c r="D895" s="54" t="s">
        <v>266</v>
      </c>
      <c r="E895" s="54" t="s">
        <v>255</v>
      </c>
      <c r="F895" s="54">
        <v>4</v>
      </c>
      <c r="G895" s="54">
        <v>32</v>
      </c>
    </row>
    <row r="896" spans="1:7">
      <c r="A896" s="53">
        <v>895</v>
      </c>
      <c r="B896" s="55">
        <v>37618</v>
      </c>
      <c r="C896" s="54" t="s">
        <v>268</v>
      </c>
      <c r="D896" s="54" t="s">
        <v>264</v>
      </c>
      <c r="E896" s="54" t="s">
        <v>255</v>
      </c>
      <c r="F896" s="54">
        <v>2</v>
      </c>
      <c r="G896" s="54">
        <v>704</v>
      </c>
    </row>
    <row r="897" spans="1:7">
      <c r="A897" s="53">
        <v>896</v>
      </c>
      <c r="B897" s="55">
        <v>37503</v>
      </c>
      <c r="C897" s="54" t="s">
        <v>263</v>
      </c>
      <c r="D897" s="54" t="s">
        <v>261</v>
      </c>
      <c r="E897" s="54" t="s">
        <v>260</v>
      </c>
      <c r="F897" s="54">
        <v>2</v>
      </c>
      <c r="G897" s="54">
        <v>1196</v>
      </c>
    </row>
    <row r="898" spans="1:7">
      <c r="A898" s="53">
        <v>897</v>
      </c>
      <c r="B898" s="55">
        <v>37407</v>
      </c>
      <c r="C898" s="54" t="s">
        <v>263</v>
      </c>
      <c r="D898" s="54" t="s">
        <v>269</v>
      </c>
      <c r="E898" s="54" t="s">
        <v>260</v>
      </c>
      <c r="F898" s="54">
        <v>2</v>
      </c>
      <c r="G898" s="54">
        <v>52</v>
      </c>
    </row>
    <row r="899" spans="1:7">
      <c r="A899" s="53">
        <v>898</v>
      </c>
      <c r="B899" s="55">
        <v>37341</v>
      </c>
      <c r="C899" s="54" t="s">
        <v>263</v>
      </c>
      <c r="D899" s="54" t="s">
        <v>256</v>
      </c>
      <c r="E899" s="54" t="s">
        <v>255</v>
      </c>
      <c r="F899" s="54">
        <v>2</v>
      </c>
      <c r="G899" s="54">
        <v>40</v>
      </c>
    </row>
    <row r="900" spans="1:7">
      <c r="A900" s="53">
        <v>899</v>
      </c>
      <c r="B900" s="55">
        <v>37594</v>
      </c>
      <c r="C900" s="54" t="s">
        <v>258</v>
      </c>
      <c r="D900" s="54" t="s">
        <v>269</v>
      </c>
      <c r="E900" s="54" t="s">
        <v>252</v>
      </c>
      <c r="F900" s="54">
        <v>2</v>
      </c>
      <c r="G900" s="54">
        <v>52</v>
      </c>
    </row>
    <row r="901" spans="1:7">
      <c r="A901" s="53">
        <v>900</v>
      </c>
      <c r="B901" s="55">
        <v>37451</v>
      </c>
      <c r="C901" s="54" t="s">
        <v>263</v>
      </c>
      <c r="D901" s="54" t="s">
        <v>269</v>
      </c>
      <c r="E901" s="54" t="s">
        <v>255</v>
      </c>
      <c r="F901" s="54">
        <v>3</v>
      </c>
      <c r="G901" s="54">
        <v>78</v>
      </c>
    </row>
    <row r="902" spans="1:7">
      <c r="A902" s="53">
        <v>901</v>
      </c>
      <c r="B902" s="55">
        <v>37451</v>
      </c>
      <c r="C902" s="54" t="s">
        <v>254</v>
      </c>
      <c r="D902" s="54" t="s">
        <v>266</v>
      </c>
      <c r="E902" s="54" t="s">
        <v>255</v>
      </c>
      <c r="F902" s="54">
        <v>4</v>
      </c>
      <c r="G902" s="54">
        <v>32</v>
      </c>
    </row>
    <row r="903" spans="1:7">
      <c r="A903" s="53">
        <v>902</v>
      </c>
      <c r="B903" s="55">
        <v>37616</v>
      </c>
      <c r="C903" s="54" t="s">
        <v>258</v>
      </c>
      <c r="D903" s="54" t="s">
        <v>265</v>
      </c>
      <c r="E903" s="54" t="s">
        <v>255</v>
      </c>
      <c r="F903" s="54">
        <v>4</v>
      </c>
      <c r="G903" s="54">
        <v>220</v>
      </c>
    </row>
    <row r="904" spans="1:7">
      <c r="A904" s="53">
        <v>903</v>
      </c>
      <c r="B904" s="55">
        <v>37367</v>
      </c>
      <c r="C904" s="54" t="s">
        <v>267</v>
      </c>
      <c r="D904" s="54" t="s">
        <v>261</v>
      </c>
      <c r="E904" s="54" t="s">
        <v>260</v>
      </c>
      <c r="F904" s="54">
        <v>1</v>
      </c>
      <c r="G904" s="54">
        <v>598</v>
      </c>
    </row>
    <row r="905" spans="1:7">
      <c r="A905" s="53">
        <v>904</v>
      </c>
      <c r="B905" s="55">
        <v>37502</v>
      </c>
      <c r="C905" s="54" t="s">
        <v>258</v>
      </c>
      <c r="D905" s="54" t="s">
        <v>266</v>
      </c>
      <c r="E905" s="54" t="s">
        <v>260</v>
      </c>
      <c r="F905" s="54">
        <v>5</v>
      </c>
      <c r="G905" s="54">
        <v>40</v>
      </c>
    </row>
    <row r="906" spans="1:7">
      <c r="A906" s="53">
        <v>905</v>
      </c>
      <c r="B906" s="55">
        <v>37516</v>
      </c>
      <c r="C906" s="54" t="s">
        <v>258</v>
      </c>
      <c r="D906" s="54" t="s">
        <v>266</v>
      </c>
      <c r="E906" s="54" t="s">
        <v>255</v>
      </c>
      <c r="F906" s="54">
        <v>1</v>
      </c>
      <c r="G906" s="54">
        <v>8</v>
      </c>
    </row>
    <row r="907" spans="1:7">
      <c r="A907" s="53">
        <v>906</v>
      </c>
      <c r="B907" s="55">
        <v>37341</v>
      </c>
      <c r="C907" s="54" t="s">
        <v>254</v>
      </c>
      <c r="D907" s="54" t="s">
        <v>256</v>
      </c>
      <c r="E907" s="54" t="s">
        <v>255</v>
      </c>
      <c r="F907" s="54">
        <v>4</v>
      </c>
      <c r="G907" s="54">
        <v>80</v>
      </c>
    </row>
    <row r="908" spans="1:7">
      <c r="A908" s="53">
        <v>907</v>
      </c>
      <c r="B908" s="55">
        <v>37272</v>
      </c>
      <c r="C908" s="54" t="s">
        <v>258</v>
      </c>
      <c r="D908" s="54" t="s">
        <v>264</v>
      </c>
      <c r="E908" s="54" t="s">
        <v>255</v>
      </c>
      <c r="F908" s="54">
        <v>3</v>
      </c>
      <c r="G908" s="54">
        <v>1056</v>
      </c>
    </row>
    <row r="909" spans="1:7">
      <c r="A909" s="53">
        <v>908</v>
      </c>
      <c r="B909" s="55">
        <v>37513</v>
      </c>
      <c r="C909" s="54" t="s">
        <v>267</v>
      </c>
      <c r="D909" s="54" t="s">
        <v>266</v>
      </c>
      <c r="E909" s="54" t="s">
        <v>255</v>
      </c>
      <c r="F909" s="54">
        <v>5</v>
      </c>
      <c r="G909" s="54">
        <v>40</v>
      </c>
    </row>
    <row r="910" spans="1:7">
      <c r="A910" s="53">
        <v>909</v>
      </c>
      <c r="B910" s="55">
        <v>37447</v>
      </c>
      <c r="C910" s="54" t="s">
        <v>263</v>
      </c>
      <c r="D910" s="54" t="s">
        <v>261</v>
      </c>
      <c r="E910" s="54" t="s">
        <v>255</v>
      </c>
      <c r="F910" s="54">
        <v>5</v>
      </c>
      <c r="G910" s="54">
        <v>2990</v>
      </c>
    </row>
    <row r="911" spans="1:7">
      <c r="A911" s="53">
        <v>910</v>
      </c>
      <c r="B911" s="55">
        <v>37321</v>
      </c>
      <c r="C911" s="54" t="s">
        <v>263</v>
      </c>
      <c r="D911" s="54" t="s">
        <v>265</v>
      </c>
      <c r="E911" s="54" t="s">
        <v>260</v>
      </c>
      <c r="F911" s="54">
        <v>5</v>
      </c>
      <c r="G911" s="54">
        <v>275</v>
      </c>
    </row>
    <row r="912" spans="1:7">
      <c r="A912" s="53">
        <v>911</v>
      </c>
      <c r="B912" s="55">
        <v>37477</v>
      </c>
      <c r="C912" s="54" t="s">
        <v>263</v>
      </c>
      <c r="D912" s="54" t="s">
        <v>257</v>
      </c>
      <c r="E912" s="54" t="s">
        <v>260</v>
      </c>
      <c r="F912" s="54">
        <v>4</v>
      </c>
      <c r="G912" s="54">
        <v>60</v>
      </c>
    </row>
    <row r="913" spans="1:7">
      <c r="A913" s="53">
        <v>912</v>
      </c>
      <c r="B913" s="55">
        <v>37443</v>
      </c>
      <c r="C913" s="54" t="s">
        <v>258</v>
      </c>
      <c r="D913" s="54" t="s">
        <v>266</v>
      </c>
      <c r="E913" s="54" t="s">
        <v>255</v>
      </c>
      <c r="F913" s="54">
        <v>4</v>
      </c>
      <c r="G913" s="54">
        <v>32</v>
      </c>
    </row>
    <row r="914" spans="1:7">
      <c r="A914" s="53">
        <v>913</v>
      </c>
      <c r="B914" s="55">
        <v>37388</v>
      </c>
      <c r="C914" s="54" t="s">
        <v>258</v>
      </c>
      <c r="D914" s="54" t="s">
        <v>266</v>
      </c>
      <c r="E914" s="54" t="s">
        <v>255</v>
      </c>
      <c r="F914" s="54">
        <v>4</v>
      </c>
      <c r="G914" s="54">
        <v>32</v>
      </c>
    </row>
    <row r="915" spans="1:7">
      <c r="A915" s="53">
        <v>914</v>
      </c>
      <c r="B915" s="55">
        <v>37555</v>
      </c>
      <c r="C915" s="54" t="s">
        <v>258</v>
      </c>
      <c r="D915" s="54" t="s">
        <v>257</v>
      </c>
      <c r="E915" s="54" t="s">
        <v>255</v>
      </c>
      <c r="F915" s="54">
        <v>2</v>
      </c>
      <c r="G915" s="54">
        <v>30</v>
      </c>
    </row>
    <row r="916" spans="1:7">
      <c r="A916" s="53">
        <v>915</v>
      </c>
      <c r="B916" s="55">
        <v>37330</v>
      </c>
      <c r="C916" s="54" t="s">
        <v>258</v>
      </c>
      <c r="D916" s="54" t="s">
        <v>259</v>
      </c>
      <c r="E916" s="54" t="s">
        <v>255</v>
      </c>
      <c r="F916" s="54">
        <v>3</v>
      </c>
      <c r="G916" s="54">
        <v>885</v>
      </c>
    </row>
    <row r="917" spans="1:7">
      <c r="A917" s="53">
        <v>916</v>
      </c>
      <c r="B917" s="55">
        <v>37463</v>
      </c>
      <c r="C917" s="54" t="s">
        <v>254</v>
      </c>
      <c r="D917" s="54" t="s">
        <v>259</v>
      </c>
      <c r="E917" s="54" t="s">
        <v>255</v>
      </c>
      <c r="F917" s="54">
        <v>3</v>
      </c>
      <c r="G917" s="54">
        <v>885</v>
      </c>
    </row>
    <row r="918" spans="1:7">
      <c r="A918" s="53">
        <v>917</v>
      </c>
      <c r="B918" s="55">
        <v>37531</v>
      </c>
      <c r="C918" s="54" t="s">
        <v>258</v>
      </c>
      <c r="D918" s="54" t="s">
        <v>259</v>
      </c>
      <c r="E918" s="54" t="s">
        <v>255</v>
      </c>
      <c r="F918" s="54">
        <v>5</v>
      </c>
      <c r="G918" s="54">
        <v>1475</v>
      </c>
    </row>
    <row r="919" spans="1:7">
      <c r="A919" s="53">
        <v>918</v>
      </c>
      <c r="B919" s="55">
        <v>37468</v>
      </c>
      <c r="C919" s="54" t="s">
        <v>258</v>
      </c>
      <c r="D919" s="54" t="s">
        <v>264</v>
      </c>
      <c r="E919" s="54" t="s">
        <v>255</v>
      </c>
      <c r="F919" s="54">
        <v>2</v>
      </c>
      <c r="G919" s="54">
        <v>704</v>
      </c>
    </row>
    <row r="920" spans="1:7">
      <c r="A920" s="53">
        <v>919</v>
      </c>
      <c r="B920" s="55">
        <v>37487</v>
      </c>
      <c r="C920" s="54" t="s">
        <v>263</v>
      </c>
      <c r="D920" s="54" t="s">
        <v>261</v>
      </c>
      <c r="E920" s="54" t="s">
        <v>260</v>
      </c>
      <c r="F920" s="54">
        <v>3</v>
      </c>
      <c r="G920" s="54">
        <v>1794</v>
      </c>
    </row>
    <row r="921" spans="1:7">
      <c r="A921" s="53">
        <v>920</v>
      </c>
      <c r="B921" s="55">
        <v>37297</v>
      </c>
      <c r="C921" s="54" t="s">
        <v>258</v>
      </c>
      <c r="D921" s="54" t="s">
        <v>264</v>
      </c>
      <c r="E921" s="54" t="s">
        <v>255</v>
      </c>
      <c r="F921" s="54">
        <v>4</v>
      </c>
      <c r="G921" s="54">
        <v>1408</v>
      </c>
    </row>
    <row r="922" spans="1:7">
      <c r="A922" s="53">
        <v>921</v>
      </c>
      <c r="B922" s="55">
        <v>37470</v>
      </c>
      <c r="C922" s="54" t="s">
        <v>258</v>
      </c>
      <c r="D922" s="54" t="s">
        <v>261</v>
      </c>
      <c r="E922" s="54" t="s">
        <v>260</v>
      </c>
      <c r="F922" s="54">
        <v>4</v>
      </c>
      <c r="G922" s="54">
        <v>2392</v>
      </c>
    </row>
    <row r="923" spans="1:7">
      <c r="A923" s="53">
        <v>922</v>
      </c>
      <c r="B923" s="55">
        <v>37363</v>
      </c>
      <c r="C923" s="54" t="s">
        <v>258</v>
      </c>
      <c r="D923" s="54" t="s">
        <v>269</v>
      </c>
      <c r="E923" s="54" t="s">
        <v>255</v>
      </c>
      <c r="F923" s="54">
        <v>4</v>
      </c>
      <c r="G923" s="54">
        <v>104</v>
      </c>
    </row>
    <row r="924" spans="1:7">
      <c r="A924" s="53">
        <v>923</v>
      </c>
      <c r="B924" s="55">
        <v>37474</v>
      </c>
      <c r="C924" s="54" t="s">
        <v>254</v>
      </c>
      <c r="D924" s="54" t="s">
        <v>259</v>
      </c>
      <c r="E924" s="54" t="s">
        <v>255</v>
      </c>
      <c r="F924" s="54">
        <v>2</v>
      </c>
      <c r="G924" s="54">
        <v>590</v>
      </c>
    </row>
    <row r="925" spans="1:7">
      <c r="A925" s="53">
        <v>924</v>
      </c>
      <c r="B925" s="55">
        <v>37340</v>
      </c>
      <c r="C925" s="54" t="s">
        <v>258</v>
      </c>
      <c r="D925" s="54" t="s">
        <v>253</v>
      </c>
      <c r="E925" s="54" t="s">
        <v>255</v>
      </c>
      <c r="F925" s="54">
        <v>3</v>
      </c>
      <c r="G925" s="54">
        <v>285</v>
      </c>
    </row>
    <row r="926" spans="1:7">
      <c r="A926" s="53">
        <v>925</v>
      </c>
      <c r="B926" s="55">
        <v>37584</v>
      </c>
      <c r="C926" s="54" t="s">
        <v>258</v>
      </c>
      <c r="D926" s="54" t="s">
        <v>264</v>
      </c>
      <c r="E926" s="54" t="s">
        <v>255</v>
      </c>
      <c r="F926" s="54">
        <v>2</v>
      </c>
      <c r="G926" s="54">
        <v>704</v>
      </c>
    </row>
    <row r="927" spans="1:7">
      <c r="A927" s="53">
        <v>926</v>
      </c>
      <c r="B927" s="55">
        <v>37520</v>
      </c>
      <c r="C927" s="54" t="s">
        <v>258</v>
      </c>
      <c r="D927" s="54" t="s">
        <v>256</v>
      </c>
      <c r="E927" s="54" t="s">
        <v>255</v>
      </c>
      <c r="F927" s="54">
        <v>4</v>
      </c>
      <c r="G927" s="54">
        <v>80</v>
      </c>
    </row>
    <row r="928" spans="1:7">
      <c r="A928" s="53">
        <v>927</v>
      </c>
      <c r="B928" s="55">
        <v>37615</v>
      </c>
      <c r="C928" s="54" t="s">
        <v>258</v>
      </c>
      <c r="D928" s="54" t="s">
        <v>261</v>
      </c>
      <c r="E928" s="54" t="s">
        <v>255</v>
      </c>
      <c r="F928" s="54">
        <v>5</v>
      </c>
      <c r="G928" s="54">
        <v>2990</v>
      </c>
    </row>
    <row r="929" spans="1:7">
      <c r="A929" s="53">
        <v>928</v>
      </c>
      <c r="B929" s="55">
        <v>37429</v>
      </c>
      <c r="C929" s="54" t="s">
        <v>258</v>
      </c>
      <c r="D929" s="54" t="s">
        <v>253</v>
      </c>
      <c r="E929" s="54" t="s">
        <v>255</v>
      </c>
      <c r="F929" s="54">
        <v>3</v>
      </c>
      <c r="G929" s="54">
        <v>285</v>
      </c>
    </row>
    <row r="930" spans="1:7">
      <c r="A930" s="53">
        <v>929</v>
      </c>
      <c r="B930" s="55">
        <v>37393</v>
      </c>
      <c r="C930" s="54" t="s">
        <v>258</v>
      </c>
      <c r="D930" s="54" t="s">
        <v>264</v>
      </c>
      <c r="E930" s="54" t="s">
        <v>255</v>
      </c>
      <c r="F930" s="54">
        <v>4</v>
      </c>
      <c r="G930" s="54">
        <v>1408</v>
      </c>
    </row>
    <row r="931" spans="1:7">
      <c r="A931" s="53">
        <v>930</v>
      </c>
      <c r="B931" s="55">
        <v>37376</v>
      </c>
      <c r="C931" s="54" t="s">
        <v>263</v>
      </c>
      <c r="D931" s="54" t="s">
        <v>259</v>
      </c>
      <c r="E931" s="54" t="s">
        <v>255</v>
      </c>
      <c r="F931" s="54">
        <v>4</v>
      </c>
      <c r="G931" s="54">
        <v>1180</v>
      </c>
    </row>
    <row r="932" spans="1:7">
      <c r="A932" s="53">
        <v>931</v>
      </c>
      <c r="B932" s="55">
        <v>37496</v>
      </c>
      <c r="C932" s="54" t="s">
        <v>258</v>
      </c>
      <c r="D932" s="54" t="s">
        <v>269</v>
      </c>
      <c r="E932" s="54" t="s">
        <v>255</v>
      </c>
      <c r="F932" s="54">
        <v>3</v>
      </c>
      <c r="G932" s="54">
        <v>78</v>
      </c>
    </row>
    <row r="933" spans="1:7">
      <c r="A933" s="53">
        <v>932</v>
      </c>
      <c r="B933" s="55">
        <v>37503</v>
      </c>
      <c r="C933" s="54" t="s">
        <v>254</v>
      </c>
      <c r="D933" s="54" t="s">
        <v>265</v>
      </c>
      <c r="E933" s="54" t="s">
        <v>255</v>
      </c>
      <c r="F933" s="54">
        <v>4</v>
      </c>
      <c r="G933" s="54">
        <v>220</v>
      </c>
    </row>
    <row r="934" spans="1:7">
      <c r="A934" s="53">
        <v>933</v>
      </c>
      <c r="B934" s="55">
        <v>37348</v>
      </c>
      <c r="C934" s="54" t="s">
        <v>258</v>
      </c>
      <c r="D934" s="54" t="s">
        <v>266</v>
      </c>
      <c r="E934" s="54" t="s">
        <v>255</v>
      </c>
      <c r="F934" s="54">
        <v>4</v>
      </c>
      <c r="G934" s="54">
        <v>32</v>
      </c>
    </row>
    <row r="935" spans="1:7">
      <c r="A935" s="53">
        <v>934</v>
      </c>
      <c r="B935" s="55">
        <v>37409</v>
      </c>
      <c r="C935" s="54" t="s">
        <v>263</v>
      </c>
      <c r="D935" s="54" t="s">
        <v>259</v>
      </c>
      <c r="E935" s="54" t="s">
        <v>255</v>
      </c>
      <c r="F935" s="54">
        <v>3</v>
      </c>
      <c r="G935" s="54">
        <v>885</v>
      </c>
    </row>
    <row r="936" spans="1:7">
      <c r="A936" s="53">
        <v>935</v>
      </c>
      <c r="B936" s="55">
        <v>37518</v>
      </c>
      <c r="C936" s="54" t="s">
        <v>258</v>
      </c>
      <c r="D936" s="54" t="s">
        <v>256</v>
      </c>
      <c r="E936" s="54" t="s">
        <v>255</v>
      </c>
      <c r="F936" s="54">
        <v>3</v>
      </c>
      <c r="G936" s="54">
        <v>60</v>
      </c>
    </row>
    <row r="937" spans="1:7">
      <c r="A937" s="53">
        <v>936</v>
      </c>
      <c r="B937" s="55">
        <v>37598</v>
      </c>
      <c r="C937" s="54" t="s">
        <v>267</v>
      </c>
      <c r="D937" s="54" t="s">
        <v>259</v>
      </c>
      <c r="E937" s="54" t="s">
        <v>255</v>
      </c>
      <c r="F937" s="54">
        <v>1</v>
      </c>
      <c r="G937" s="54">
        <v>295</v>
      </c>
    </row>
    <row r="938" spans="1:7">
      <c r="A938" s="53">
        <v>937</v>
      </c>
      <c r="B938" s="55">
        <v>37419</v>
      </c>
      <c r="C938" s="54" t="s">
        <v>258</v>
      </c>
      <c r="D938" s="54" t="s">
        <v>262</v>
      </c>
      <c r="E938" s="54" t="s">
        <v>255</v>
      </c>
      <c r="F938" s="54">
        <v>3</v>
      </c>
      <c r="G938" s="54">
        <v>102</v>
      </c>
    </row>
    <row r="939" spans="1:7">
      <c r="A939" s="53">
        <v>938</v>
      </c>
      <c r="B939" s="55">
        <v>37475</v>
      </c>
      <c r="C939" s="54" t="s">
        <v>263</v>
      </c>
      <c r="D939" s="54" t="s">
        <v>259</v>
      </c>
      <c r="E939" s="54" t="s">
        <v>255</v>
      </c>
      <c r="F939" s="54">
        <v>3</v>
      </c>
      <c r="G939" s="54">
        <v>885</v>
      </c>
    </row>
    <row r="940" spans="1:7">
      <c r="A940" s="53">
        <v>939</v>
      </c>
      <c r="B940" s="55">
        <v>37465</v>
      </c>
      <c r="C940" s="54" t="s">
        <v>267</v>
      </c>
      <c r="D940" s="54" t="s">
        <v>261</v>
      </c>
      <c r="E940" s="54" t="s">
        <v>255</v>
      </c>
      <c r="F940" s="54">
        <v>3</v>
      </c>
      <c r="G940" s="54">
        <v>1794</v>
      </c>
    </row>
    <row r="941" spans="1:7">
      <c r="A941" s="53">
        <v>940</v>
      </c>
      <c r="B941" s="55">
        <v>37619</v>
      </c>
      <c r="C941" s="54" t="s">
        <v>268</v>
      </c>
      <c r="D941" s="54" t="s">
        <v>256</v>
      </c>
      <c r="E941" s="54" t="s">
        <v>255</v>
      </c>
      <c r="F941" s="54">
        <v>4</v>
      </c>
      <c r="G941" s="54">
        <v>80</v>
      </c>
    </row>
    <row r="942" spans="1:7">
      <c r="A942" s="53">
        <v>941</v>
      </c>
      <c r="B942" s="55">
        <v>37272</v>
      </c>
      <c r="C942" s="54" t="s">
        <v>258</v>
      </c>
      <c r="D942" s="54" t="s">
        <v>261</v>
      </c>
      <c r="E942" s="54" t="s">
        <v>255</v>
      </c>
      <c r="F942" s="54">
        <v>4</v>
      </c>
      <c r="G942" s="54">
        <v>2392</v>
      </c>
    </row>
    <row r="943" spans="1:7">
      <c r="A943" s="53">
        <v>942</v>
      </c>
      <c r="B943" s="55">
        <v>37283</v>
      </c>
      <c r="C943" s="54" t="s">
        <v>258</v>
      </c>
      <c r="D943" s="54" t="s">
        <v>262</v>
      </c>
      <c r="E943" s="54" t="s">
        <v>255</v>
      </c>
      <c r="F943" s="54">
        <v>1</v>
      </c>
      <c r="G943" s="54">
        <v>34</v>
      </c>
    </row>
    <row r="944" spans="1:7">
      <c r="A944" s="53">
        <v>943</v>
      </c>
      <c r="B944" s="55">
        <v>37604</v>
      </c>
      <c r="C944" s="54" t="s">
        <v>263</v>
      </c>
      <c r="D944" s="54" t="s">
        <v>265</v>
      </c>
      <c r="E944" s="54" t="s">
        <v>255</v>
      </c>
      <c r="F944" s="54">
        <v>1</v>
      </c>
      <c r="G944" s="54">
        <v>55</v>
      </c>
    </row>
    <row r="945" spans="1:7">
      <c r="A945" s="53">
        <v>944</v>
      </c>
      <c r="B945" s="55">
        <v>37372</v>
      </c>
      <c r="C945" s="54" t="s">
        <v>258</v>
      </c>
      <c r="D945" s="54" t="s">
        <v>266</v>
      </c>
      <c r="E945" s="54" t="s">
        <v>255</v>
      </c>
      <c r="F945" s="54">
        <v>3</v>
      </c>
      <c r="G945" s="54">
        <v>24</v>
      </c>
    </row>
    <row r="946" spans="1:7">
      <c r="A946" s="53">
        <v>945</v>
      </c>
      <c r="B946" s="55">
        <v>37449</v>
      </c>
      <c r="C946" s="54" t="s">
        <v>258</v>
      </c>
      <c r="D946" s="54" t="s">
        <v>261</v>
      </c>
      <c r="E946" s="54" t="s">
        <v>252</v>
      </c>
      <c r="F946" s="54">
        <v>4</v>
      </c>
      <c r="G946" s="54">
        <v>2392</v>
      </c>
    </row>
    <row r="947" spans="1:7">
      <c r="A947" s="53">
        <v>946</v>
      </c>
      <c r="B947" s="55">
        <v>37287</v>
      </c>
      <c r="C947" s="54" t="s">
        <v>258</v>
      </c>
      <c r="D947" s="54" t="s">
        <v>256</v>
      </c>
      <c r="E947" s="54" t="s">
        <v>252</v>
      </c>
      <c r="F947" s="54">
        <v>5</v>
      </c>
      <c r="G947" s="54">
        <v>100</v>
      </c>
    </row>
    <row r="948" spans="1:7">
      <c r="A948" s="53">
        <v>947</v>
      </c>
      <c r="B948" s="55">
        <v>37607</v>
      </c>
      <c r="C948" s="54" t="s">
        <v>258</v>
      </c>
      <c r="D948" s="54" t="s">
        <v>262</v>
      </c>
      <c r="E948" s="54" t="s">
        <v>255</v>
      </c>
      <c r="F948" s="54">
        <v>3</v>
      </c>
      <c r="G948" s="54">
        <v>102</v>
      </c>
    </row>
    <row r="949" spans="1:7">
      <c r="A949" s="53">
        <v>948</v>
      </c>
      <c r="B949" s="55">
        <v>37465</v>
      </c>
      <c r="C949" s="54" t="s">
        <v>263</v>
      </c>
      <c r="D949" s="54" t="s">
        <v>262</v>
      </c>
      <c r="E949" s="54" t="s">
        <v>255</v>
      </c>
      <c r="F949" s="54">
        <v>1</v>
      </c>
      <c r="G949" s="54">
        <v>34</v>
      </c>
    </row>
    <row r="950" spans="1:7">
      <c r="A950" s="53">
        <v>949</v>
      </c>
      <c r="B950" s="55">
        <v>37396</v>
      </c>
      <c r="C950" s="54" t="s">
        <v>254</v>
      </c>
      <c r="D950" s="54" t="s">
        <v>256</v>
      </c>
      <c r="E950" s="54" t="s">
        <v>255</v>
      </c>
      <c r="F950" s="54">
        <v>5</v>
      </c>
      <c r="G950" s="54">
        <v>100</v>
      </c>
    </row>
    <row r="951" spans="1:7">
      <c r="A951" s="53">
        <v>950</v>
      </c>
      <c r="B951" s="55">
        <v>37446</v>
      </c>
      <c r="C951" s="54" t="s">
        <v>263</v>
      </c>
      <c r="D951" s="54" t="s">
        <v>265</v>
      </c>
      <c r="E951" s="54" t="s">
        <v>252</v>
      </c>
      <c r="F951" s="54">
        <v>5</v>
      </c>
      <c r="G951" s="54">
        <v>275</v>
      </c>
    </row>
    <row r="952" spans="1:7">
      <c r="A952" s="53">
        <v>951</v>
      </c>
      <c r="B952" s="55">
        <v>37420</v>
      </c>
      <c r="C952" s="54" t="s">
        <v>258</v>
      </c>
      <c r="D952" s="54" t="s">
        <v>266</v>
      </c>
      <c r="E952" s="54" t="s">
        <v>255</v>
      </c>
      <c r="F952" s="54">
        <v>3</v>
      </c>
      <c r="G952" s="54">
        <v>24</v>
      </c>
    </row>
    <row r="953" spans="1:7">
      <c r="A953" s="53">
        <v>952</v>
      </c>
      <c r="B953" s="55">
        <v>37552</v>
      </c>
      <c r="C953" s="54" t="s">
        <v>258</v>
      </c>
      <c r="D953" s="54" t="s">
        <v>264</v>
      </c>
      <c r="E953" s="54" t="s">
        <v>255</v>
      </c>
      <c r="F953" s="54">
        <v>3</v>
      </c>
      <c r="G953" s="54">
        <v>1056</v>
      </c>
    </row>
    <row r="954" spans="1:7">
      <c r="A954" s="53">
        <v>953</v>
      </c>
      <c r="B954" s="55">
        <v>37386</v>
      </c>
      <c r="C954" s="54" t="s">
        <v>263</v>
      </c>
      <c r="D954" s="54" t="s">
        <v>259</v>
      </c>
      <c r="E954" s="54" t="s">
        <v>255</v>
      </c>
      <c r="F954" s="54">
        <v>4</v>
      </c>
      <c r="G954" s="54">
        <v>1180</v>
      </c>
    </row>
    <row r="955" spans="1:7">
      <c r="A955" s="53">
        <v>954</v>
      </c>
      <c r="B955" s="55">
        <v>37328</v>
      </c>
      <c r="C955" s="54" t="s">
        <v>254</v>
      </c>
      <c r="D955" s="54" t="s">
        <v>269</v>
      </c>
      <c r="E955" s="54" t="s">
        <v>260</v>
      </c>
      <c r="F955" s="54">
        <v>3</v>
      </c>
      <c r="G955" s="54">
        <v>78</v>
      </c>
    </row>
    <row r="956" spans="1:7">
      <c r="A956" s="53">
        <v>955</v>
      </c>
      <c r="B956" s="55">
        <v>37488</v>
      </c>
      <c r="C956" s="54" t="s">
        <v>263</v>
      </c>
      <c r="D956" s="54" t="s">
        <v>264</v>
      </c>
      <c r="E956" s="54" t="s">
        <v>255</v>
      </c>
      <c r="F956" s="54">
        <v>2</v>
      </c>
      <c r="G956" s="54">
        <v>704</v>
      </c>
    </row>
    <row r="957" spans="1:7">
      <c r="A957" s="53">
        <v>956</v>
      </c>
      <c r="B957" s="55">
        <v>37489</v>
      </c>
      <c r="C957" s="54" t="s">
        <v>263</v>
      </c>
      <c r="D957" s="54" t="s">
        <v>264</v>
      </c>
      <c r="E957" s="54" t="s">
        <v>255</v>
      </c>
      <c r="F957" s="54">
        <v>3</v>
      </c>
      <c r="G957" s="54">
        <v>1056</v>
      </c>
    </row>
    <row r="958" spans="1:7">
      <c r="A958" s="53">
        <v>957</v>
      </c>
      <c r="B958" s="55">
        <v>37360</v>
      </c>
      <c r="C958" s="54" t="s">
        <v>258</v>
      </c>
      <c r="D958" s="54" t="s">
        <v>256</v>
      </c>
      <c r="E958" s="54" t="s">
        <v>255</v>
      </c>
      <c r="F958" s="54">
        <v>3</v>
      </c>
      <c r="G958" s="54">
        <v>60</v>
      </c>
    </row>
    <row r="959" spans="1:7">
      <c r="A959" s="53">
        <v>958</v>
      </c>
      <c r="B959" s="55">
        <v>37376</v>
      </c>
      <c r="C959" s="54" t="s">
        <v>267</v>
      </c>
      <c r="D959" s="54" t="s">
        <v>265</v>
      </c>
      <c r="E959" s="54" t="s">
        <v>255</v>
      </c>
      <c r="F959" s="54">
        <v>1</v>
      </c>
      <c r="G959" s="54">
        <v>55</v>
      </c>
    </row>
    <row r="960" spans="1:7">
      <c r="A960" s="53">
        <v>959</v>
      </c>
      <c r="B960" s="55">
        <v>37514</v>
      </c>
      <c r="C960" s="54" t="s">
        <v>258</v>
      </c>
      <c r="D960" s="54" t="s">
        <v>265</v>
      </c>
      <c r="E960" s="54" t="s">
        <v>255</v>
      </c>
      <c r="F960" s="54">
        <v>1</v>
      </c>
      <c r="G960" s="54">
        <v>55</v>
      </c>
    </row>
    <row r="961" spans="1:7">
      <c r="A961" s="53">
        <v>960</v>
      </c>
      <c r="B961" s="55">
        <v>37532</v>
      </c>
      <c r="C961" s="54" t="s">
        <v>268</v>
      </c>
      <c r="D961" s="54" t="s">
        <v>259</v>
      </c>
      <c r="E961" s="54" t="s">
        <v>255</v>
      </c>
      <c r="F961" s="54">
        <v>4</v>
      </c>
      <c r="G961" s="54">
        <v>1180</v>
      </c>
    </row>
    <row r="962" spans="1:7">
      <c r="A962" s="53">
        <v>961</v>
      </c>
      <c r="B962" s="55">
        <v>37612</v>
      </c>
      <c r="C962" s="54" t="s">
        <v>254</v>
      </c>
      <c r="D962" s="54" t="s">
        <v>257</v>
      </c>
      <c r="E962" s="54" t="s">
        <v>260</v>
      </c>
      <c r="F962" s="54">
        <v>2</v>
      </c>
      <c r="G962" s="54">
        <v>30</v>
      </c>
    </row>
    <row r="963" spans="1:7">
      <c r="A963" s="53">
        <v>962</v>
      </c>
      <c r="B963" s="55">
        <v>37348</v>
      </c>
      <c r="C963" s="54" t="s">
        <v>267</v>
      </c>
      <c r="D963" s="54" t="s">
        <v>256</v>
      </c>
      <c r="E963" s="54" t="s">
        <v>255</v>
      </c>
      <c r="F963" s="54">
        <v>1</v>
      </c>
      <c r="G963" s="54">
        <v>20</v>
      </c>
    </row>
    <row r="964" spans="1:7">
      <c r="A964" s="53">
        <v>963</v>
      </c>
      <c r="B964" s="55">
        <v>37407</v>
      </c>
      <c r="C964" s="54" t="s">
        <v>263</v>
      </c>
      <c r="D964" s="54" t="s">
        <v>266</v>
      </c>
      <c r="E964" s="54" t="s">
        <v>255</v>
      </c>
      <c r="F964" s="54">
        <v>3</v>
      </c>
      <c r="G964" s="54">
        <v>24</v>
      </c>
    </row>
    <row r="965" spans="1:7">
      <c r="A965" s="53">
        <v>964</v>
      </c>
      <c r="B965" s="55">
        <v>37387</v>
      </c>
      <c r="C965" s="54" t="s">
        <v>258</v>
      </c>
      <c r="D965" s="54" t="s">
        <v>253</v>
      </c>
      <c r="E965" s="54" t="s">
        <v>252</v>
      </c>
      <c r="F965" s="54">
        <v>1</v>
      </c>
      <c r="G965" s="54">
        <v>95</v>
      </c>
    </row>
    <row r="966" spans="1:7">
      <c r="A966" s="53">
        <v>965</v>
      </c>
      <c r="B966" s="55">
        <v>37561</v>
      </c>
      <c r="C966" s="54" t="s">
        <v>258</v>
      </c>
      <c r="D966" s="54" t="s">
        <v>259</v>
      </c>
      <c r="E966" s="54" t="s">
        <v>255</v>
      </c>
      <c r="F966" s="54">
        <v>3</v>
      </c>
      <c r="G966" s="54">
        <v>885</v>
      </c>
    </row>
    <row r="967" spans="1:7">
      <c r="A967" s="53">
        <v>966</v>
      </c>
      <c r="B967" s="55">
        <v>37413</v>
      </c>
      <c r="C967" s="54" t="s">
        <v>267</v>
      </c>
      <c r="D967" s="54" t="s">
        <v>262</v>
      </c>
      <c r="E967" s="54" t="s">
        <v>255</v>
      </c>
      <c r="F967" s="54">
        <v>1</v>
      </c>
      <c r="G967" s="54">
        <v>34</v>
      </c>
    </row>
    <row r="968" spans="1:7">
      <c r="A968" s="53">
        <v>967</v>
      </c>
      <c r="B968" s="55">
        <v>37616</v>
      </c>
      <c r="C968" s="54" t="s">
        <v>267</v>
      </c>
      <c r="D968" s="54" t="s">
        <v>266</v>
      </c>
      <c r="E968" s="54" t="s">
        <v>260</v>
      </c>
      <c r="F968" s="54">
        <v>3</v>
      </c>
      <c r="G968" s="54">
        <v>24</v>
      </c>
    </row>
    <row r="969" spans="1:7">
      <c r="A969" s="53">
        <v>968</v>
      </c>
      <c r="B969" s="55">
        <v>37497</v>
      </c>
      <c r="C969" s="54" t="s">
        <v>263</v>
      </c>
      <c r="D969" s="54" t="s">
        <v>259</v>
      </c>
      <c r="E969" s="54" t="s">
        <v>255</v>
      </c>
      <c r="F969" s="54">
        <v>2</v>
      </c>
      <c r="G969" s="54">
        <v>590</v>
      </c>
    </row>
    <row r="970" spans="1:7">
      <c r="A970" s="53">
        <v>969</v>
      </c>
      <c r="B970" s="55">
        <v>37293</v>
      </c>
      <c r="C970" s="54" t="s">
        <v>267</v>
      </c>
      <c r="D970" s="54" t="s">
        <v>256</v>
      </c>
      <c r="E970" s="54" t="s">
        <v>255</v>
      </c>
      <c r="F970" s="54">
        <v>3</v>
      </c>
      <c r="G970" s="54">
        <v>60</v>
      </c>
    </row>
    <row r="971" spans="1:7">
      <c r="A971" s="53">
        <v>970</v>
      </c>
      <c r="B971" s="55">
        <v>37583</v>
      </c>
      <c r="C971" s="54" t="s">
        <v>263</v>
      </c>
      <c r="D971" s="54" t="s">
        <v>266</v>
      </c>
      <c r="E971" s="54" t="s">
        <v>255</v>
      </c>
      <c r="F971" s="54">
        <v>1</v>
      </c>
      <c r="G971" s="54">
        <v>8</v>
      </c>
    </row>
    <row r="972" spans="1:7">
      <c r="A972" s="53">
        <v>971</v>
      </c>
      <c r="B972" s="55">
        <v>37531</v>
      </c>
      <c r="C972" s="54" t="s">
        <v>258</v>
      </c>
      <c r="D972" s="54" t="s">
        <v>259</v>
      </c>
      <c r="E972" s="54" t="s">
        <v>255</v>
      </c>
      <c r="F972" s="54">
        <v>3</v>
      </c>
      <c r="G972" s="54">
        <v>885</v>
      </c>
    </row>
    <row r="973" spans="1:7">
      <c r="A973" s="53">
        <v>972</v>
      </c>
      <c r="B973" s="55">
        <v>37290</v>
      </c>
      <c r="C973" s="54" t="s">
        <v>263</v>
      </c>
      <c r="D973" s="54" t="s">
        <v>264</v>
      </c>
      <c r="E973" s="54" t="s">
        <v>255</v>
      </c>
      <c r="F973" s="54">
        <v>5</v>
      </c>
      <c r="G973" s="54">
        <v>1760</v>
      </c>
    </row>
    <row r="974" spans="1:7">
      <c r="A974" s="53">
        <v>973</v>
      </c>
      <c r="B974" s="55">
        <v>37360</v>
      </c>
      <c r="C974" s="54" t="s">
        <v>268</v>
      </c>
      <c r="D974" s="54" t="s">
        <v>259</v>
      </c>
      <c r="E974" s="54" t="s">
        <v>255</v>
      </c>
      <c r="F974" s="54">
        <v>2</v>
      </c>
      <c r="G974" s="54">
        <v>590</v>
      </c>
    </row>
    <row r="975" spans="1:7">
      <c r="A975" s="53">
        <v>974</v>
      </c>
      <c r="B975" s="55">
        <v>37476</v>
      </c>
      <c r="C975" s="54" t="s">
        <v>263</v>
      </c>
      <c r="D975" s="54" t="s">
        <v>265</v>
      </c>
      <c r="E975" s="54" t="s">
        <v>255</v>
      </c>
      <c r="F975" s="54">
        <v>1</v>
      </c>
      <c r="G975" s="54">
        <v>55</v>
      </c>
    </row>
    <row r="976" spans="1:7">
      <c r="A976" s="53">
        <v>975</v>
      </c>
      <c r="B976" s="55">
        <v>37430</v>
      </c>
      <c r="C976" s="54" t="s">
        <v>263</v>
      </c>
      <c r="D976" s="54" t="s">
        <v>262</v>
      </c>
      <c r="E976" s="54" t="s">
        <v>255</v>
      </c>
      <c r="F976" s="54">
        <v>3</v>
      </c>
      <c r="G976" s="54">
        <v>102</v>
      </c>
    </row>
    <row r="977" spans="1:7">
      <c r="A977" s="53">
        <v>976</v>
      </c>
      <c r="B977" s="55">
        <v>37302</v>
      </c>
      <c r="C977" s="54" t="s">
        <v>268</v>
      </c>
      <c r="D977" s="54" t="s">
        <v>259</v>
      </c>
      <c r="E977" s="54" t="s">
        <v>260</v>
      </c>
      <c r="F977" s="54">
        <v>2</v>
      </c>
      <c r="G977" s="54">
        <v>590</v>
      </c>
    </row>
    <row r="978" spans="1:7">
      <c r="A978" s="53">
        <v>977</v>
      </c>
      <c r="B978" s="55">
        <v>37363</v>
      </c>
      <c r="C978" s="54" t="s">
        <v>258</v>
      </c>
      <c r="D978" s="54" t="s">
        <v>262</v>
      </c>
      <c r="E978" s="54" t="s">
        <v>260</v>
      </c>
      <c r="F978" s="54">
        <v>5</v>
      </c>
      <c r="G978" s="54">
        <v>170</v>
      </c>
    </row>
    <row r="979" spans="1:7">
      <c r="A979" s="53">
        <v>978</v>
      </c>
      <c r="B979" s="55">
        <v>37589</v>
      </c>
      <c r="C979" s="54" t="s">
        <v>263</v>
      </c>
      <c r="D979" s="54" t="s">
        <v>262</v>
      </c>
      <c r="E979" s="54" t="s">
        <v>260</v>
      </c>
      <c r="F979" s="54">
        <v>5</v>
      </c>
      <c r="G979" s="54">
        <v>170</v>
      </c>
    </row>
    <row r="980" spans="1:7">
      <c r="A980" s="53">
        <v>979</v>
      </c>
      <c r="B980" s="55">
        <v>37346</v>
      </c>
      <c r="C980" s="54" t="s">
        <v>267</v>
      </c>
      <c r="D980" s="54" t="s">
        <v>262</v>
      </c>
      <c r="E980" s="54" t="s">
        <v>255</v>
      </c>
      <c r="F980" s="54">
        <v>2</v>
      </c>
      <c r="G980" s="54">
        <v>68</v>
      </c>
    </row>
    <row r="981" spans="1:7">
      <c r="A981" s="53">
        <v>980</v>
      </c>
      <c r="B981" s="55">
        <v>37411</v>
      </c>
      <c r="C981" s="54" t="s">
        <v>267</v>
      </c>
      <c r="D981" s="54" t="s">
        <v>269</v>
      </c>
      <c r="E981" s="54" t="s">
        <v>255</v>
      </c>
      <c r="F981" s="54">
        <v>1</v>
      </c>
      <c r="G981" s="54">
        <v>26</v>
      </c>
    </row>
    <row r="982" spans="1:7">
      <c r="A982" s="53">
        <v>981</v>
      </c>
      <c r="B982" s="55">
        <v>37344</v>
      </c>
      <c r="C982" s="54" t="s">
        <v>268</v>
      </c>
      <c r="D982" s="54" t="s">
        <v>261</v>
      </c>
      <c r="E982" s="54" t="s">
        <v>255</v>
      </c>
      <c r="F982" s="54">
        <v>3</v>
      </c>
      <c r="G982" s="54">
        <v>1794</v>
      </c>
    </row>
    <row r="983" spans="1:7">
      <c r="A983" s="53">
        <v>982</v>
      </c>
      <c r="B983" s="55">
        <v>37397</v>
      </c>
      <c r="C983" s="54" t="s">
        <v>268</v>
      </c>
      <c r="D983" s="54" t="s">
        <v>262</v>
      </c>
      <c r="E983" s="54" t="s">
        <v>255</v>
      </c>
      <c r="F983" s="54">
        <v>4</v>
      </c>
      <c r="G983" s="54">
        <v>136</v>
      </c>
    </row>
    <row r="984" spans="1:7">
      <c r="A984" s="53">
        <v>983</v>
      </c>
      <c r="B984" s="55">
        <v>37373</v>
      </c>
      <c r="C984" s="54" t="s">
        <v>258</v>
      </c>
      <c r="D984" s="54" t="s">
        <v>264</v>
      </c>
      <c r="E984" s="54" t="s">
        <v>255</v>
      </c>
      <c r="F984" s="54">
        <v>3</v>
      </c>
      <c r="G984" s="54">
        <v>1056</v>
      </c>
    </row>
    <row r="985" spans="1:7">
      <c r="A985" s="53">
        <v>984</v>
      </c>
      <c r="B985" s="55">
        <v>37575</v>
      </c>
      <c r="C985" s="54" t="s">
        <v>267</v>
      </c>
      <c r="D985" s="54" t="s">
        <v>261</v>
      </c>
      <c r="E985" s="54" t="s">
        <v>255</v>
      </c>
      <c r="F985" s="54">
        <v>4</v>
      </c>
      <c r="G985" s="54">
        <v>2392</v>
      </c>
    </row>
    <row r="986" spans="1:7">
      <c r="A986" s="53">
        <v>985</v>
      </c>
      <c r="B986" s="55">
        <v>37442</v>
      </c>
      <c r="C986" s="54" t="s">
        <v>258</v>
      </c>
      <c r="D986" s="54" t="s">
        <v>261</v>
      </c>
      <c r="E986" s="54" t="s">
        <v>255</v>
      </c>
      <c r="F986" s="54">
        <v>5</v>
      </c>
      <c r="G986" s="54">
        <v>2990</v>
      </c>
    </row>
    <row r="987" spans="1:7">
      <c r="A987" s="53">
        <v>986</v>
      </c>
      <c r="B987" s="55">
        <v>37521</v>
      </c>
      <c r="C987" s="54" t="s">
        <v>258</v>
      </c>
      <c r="D987" s="54" t="s">
        <v>265</v>
      </c>
      <c r="E987" s="54" t="s">
        <v>255</v>
      </c>
      <c r="F987" s="54">
        <v>2</v>
      </c>
      <c r="G987" s="54">
        <v>110</v>
      </c>
    </row>
    <row r="988" spans="1:7">
      <c r="A988" s="53">
        <v>987</v>
      </c>
      <c r="B988" s="55">
        <v>37355</v>
      </c>
      <c r="C988" s="54" t="s">
        <v>258</v>
      </c>
      <c r="D988" s="54" t="s">
        <v>266</v>
      </c>
      <c r="E988" s="54" t="s">
        <v>260</v>
      </c>
      <c r="F988" s="54">
        <v>2</v>
      </c>
      <c r="G988" s="54">
        <v>16</v>
      </c>
    </row>
    <row r="989" spans="1:7">
      <c r="A989" s="53">
        <v>988</v>
      </c>
      <c r="B989" s="55">
        <v>37281</v>
      </c>
      <c r="C989" s="54" t="s">
        <v>263</v>
      </c>
      <c r="D989" s="54" t="s">
        <v>264</v>
      </c>
      <c r="E989" s="54" t="s">
        <v>255</v>
      </c>
      <c r="F989" s="54">
        <v>4</v>
      </c>
      <c r="G989" s="54">
        <v>1408</v>
      </c>
    </row>
    <row r="990" spans="1:7">
      <c r="A990" s="53">
        <v>989</v>
      </c>
      <c r="B990" s="55">
        <v>37419</v>
      </c>
      <c r="C990" s="54" t="s">
        <v>258</v>
      </c>
      <c r="D990" s="54" t="s">
        <v>259</v>
      </c>
      <c r="E990" s="54" t="s">
        <v>260</v>
      </c>
      <c r="F990" s="54">
        <v>3</v>
      </c>
      <c r="G990" s="54">
        <v>885</v>
      </c>
    </row>
    <row r="991" spans="1:7">
      <c r="A991" s="53">
        <v>990</v>
      </c>
      <c r="B991" s="55">
        <v>37277</v>
      </c>
      <c r="C991" s="54" t="s">
        <v>263</v>
      </c>
      <c r="D991" s="54" t="s">
        <v>265</v>
      </c>
      <c r="E991" s="54" t="s">
        <v>255</v>
      </c>
      <c r="F991" s="54">
        <v>1</v>
      </c>
      <c r="G991" s="54">
        <v>55</v>
      </c>
    </row>
    <row r="992" spans="1:7">
      <c r="A992" s="53">
        <v>991</v>
      </c>
      <c r="B992" s="55">
        <v>37408</v>
      </c>
      <c r="C992" s="54" t="s">
        <v>263</v>
      </c>
      <c r="D992" s="54" t="s">
        <v>262</v>
      </c>
      <c r="E992" s="54" t="s">
        <v>260</v>
      </c>
      <c r="F992" s="54">
        <v>3</v>
      </c>
      <c r="G992" s="54">
        <v>102</v>
      </c>
    </row>
    <row r="993" spans="1:7">
      <c r="A993" s="53">
        <v>992</v>
      </c>
      <c r="B993" s="55">
        <v>37311</v>
      </c>
      <c r="C993" s="54" t="s">
        <v>254</v>
      </c>
      <c r="D993" s="54" t="s">
        <v>257</v>
      </c>
      <c r="E993" s="54" t="s">
        <v>255</v>
      </c>
      <c r="F993" s="54">
        <v>3</v>
      </c>
      <c r="G993" s="54">
        <v>45</v>
      </c>
    </row>
    <row r="994" spans="1:7">
      <c r="A994" s="53">
        <v>993</v>
      </c>
      <c r="B994" s="55">
        <v>37320</v>
      </c>
      <c r="C994" s="54" t="s">
        <v>263</v>
      </c>
      <c r="D994" s="54" t="s">
        <v>264</v>
      </c>
      <c r="E994" s="54" t="s">
        <v>255</v>
      </c>
      <c r="F994" s="54">
        <v>2</v>
      </c>
      <c r="G994" s="54">
        <v>704</v>
      </c>
    </row>
    <row r="995" spans="1:7">
      <c r="A995" s="53">
        <v>994</v>
      </c>
      <c r="B995" s="55">
        <v>37451</v>
      </c>
      <c r="C995" s="54" t="s">
        <v>258</v>
      </c>
      <c r="D995" s="54" t="s">
        <v>259</v>
      </c>
      <c r="E995" s="54" t="s">
        <v>260</v>
      </c>
      <c r="F995" s="54">
        <v>3</v>
      </c>
      <c r="G995" s="54">
        <v>885</v>
      </c>
    </row>
    <row r="996" spans="1:7">
      <c r="A996" s="53">
        <v>995</v>
      </c>
      <c r="B996" s="55">
        <v>37353</v>
      </c>
      <c r="C996" s="54" t="s">
        <v>263</v>
      </c>
      <c r="D996" s="54" t="s">
        <v>262</v>
      </c>
      <c r="E996" s="54" t="s">
        <v>255</v>
      </c>
      <c r="F996" s="54">
        <v>2</v>
      </c>
      <c r="G996" s="54">
        <v>68</v>
      </c>
    </row>
    <row r="997" spans="1:7">
      <c r="A997" s="53">
        <v>996</v>
      </c>
      <c r="B997" s="55">
        <v>37297</v>
      </c>
      <c r="C997" s="54" t="s">
        <v>258</v>
      </c>
      <c r="D997" s="54" t="s">
        <v>261</v>
      </c>
      <c r="E997" s="54" t="s">
        <v>260</v>
      </c>
      <c r="F997" s="54">
        <v>5</v>
      </c>
      <c r="G997" s="54">
        <v>2990</v>
      </c>
    </row>
    <row r="998" spans="1:7">
      <c r="A998" s="53">
        <v>997</v>
      </c>
      <c r="B998" s="55">
        <v>37328</v>
      </c>
      <c r="C998" s="54" t="s">
        <v>258</v>
      </c>
      <c r="D998" s="54" t="s">
        <v>259</v>
      </c>
      <c r="E998" s="54" t="s">
        <v>255</v>
      </c>
      <c r="F998" s="54">
        <v>4</v>
      </c>
      <c r="G998" s="54">
        <v>1180</v>
      </c>
    </row>
    <row r="999" spans="1:7">
      <c r="A999" s="53">
        <v>998</v>
      </c>
      <c r="B999" s="55">
        <v>37521</v>
      </c>
      <c r="C999" s="54" t="s">
        <v>258</v>
      </c>
      <c r="D999" s="54" t="s">
        <v>257</v>
      </c>
      <c r="E999" s="54" t="s">
        <v>255</v>
      </c>
      <c r="F999" s="54">
        <v>5</v>
      </c>
      <c r="G999" s="54">
        <v>75</v>
      </c>
    </row>
    <row r="1000" spans="1:7">
      <c r="A1000" s="53">
        <v>999</v>
      </c>
      <c r="B1000" s="55">
        <v>37369</v>
      </c>
      <c r="C1000" s="54" t="s">
        <v>254</v>
      </c>
      <c r="D1000" s="54" t="s">
        <v>256</v>
      </c>
      <c r="E1000" s="54" t="s">
        <v>255</v>
      </c>
      <c r="F1000" s="54">
        <v>4</v>
      </c>
      <c r="G1000" s="54">
        <v>80</v>
      </c>
    </row>
    <row r="1001" spans="1:7">
      <c r="A1001" s="53">
        <v>1000</v>
      </c>
      <c r="B1001" s="55">
        <v>37460</v>
      </c>
      <c r="C1001" s="54" t="s">
        <v>254</v>
      </c>
      <c r="D1001" s="54" t="s">
        <v>253</v>
      </c>
      <c r="E1001" s="54" t="s">
        <v>252</v>
      </c>
      <c r="F1001" s="54">
        <v>4</v>
      </c>
      <c r="G1001" s="54">
        <v>380</v>
      </c>
    </row>
  </sheetData>
  <pageMargins left="0.78740157499999996" right="0.78740157499999996" top="0.984251969" bottom="0.984251969" header="0.5" footer="0.5"/>
  <pageSetup paperSize="0" orientation="portrait" horizontalDpi="4294967292" verticalDpi="429496729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E36C0-B97F-4076-A3E5-9FE156ADC090}">
  <dimension ref="A2:E12"/>
  <sheetViews>
    <sheetView topLeftCell="A4" workbookViewId="0">
      <selection activeCell="B8" sqref="B8"/>
    </sheetView>
  </sheetViews>
  <sheetFormatPr defaultRowHeight="12"/>
  <cols>
    <col min="1" max="1" width="16" style="53" bestFit="1" customWidth="1"/>
    <col min="2" max="2" width="16.28515625" style="53" bestFit="1" customWidth="1"/>
    <col min="3" max="3" width="7" style="53" customWidth="1"/>
    <col min="4" max="4" width="6" style="53" customWidth="1"/>
    <col min="5" max="5" width="11.28515625" style="53" bestFit="1" customWidth="1"/>
    <col min="6" max="16384" width="9.140625" style="53"/>
  </cols>
  <sheetData>
    <row r="2" spans="1:5" ht="15">
      <c r="A2" s="52" t="s">
        <v>275</v>
      </c>
      <c r="B2" t="s">
        <v>251</v>
      </c>
    </row>
    <row r="3" spans="1:5" ht="15">
      <c r="A3" s="52" t="s">
        <v>273</v>
      </c>
      <c r="B3" t="s">
        <v>251</v>
      </c>
    </row>
    <row r="5" spans="1:5" ht="15">
      <c r="A5" s="52" t="s">
        <v>277</v>
      </c>
      <c r="B5" s="52" t="s">
        <v>249</v>
      </c>
      <c r="C5"/>
      <c r="D5"/>
      <c r="E5"/>
    </row>
    <row r="6" spans="1:5" ht="15">
      <c r="A6" s="52" t="s">
        <v>248</v>
      </c>
      <c r="B6" t="s">
        <v>260</v>
      </c>
      <c r="C6" t="s">
        <v>255</v>
      </c>
      <c r="D6" t="s">
        <v>252</v>
      </c>
      <c r="E6" t="s">
        <v>247</v>
      </c>
    </row>
    <row r="7" spans="1:5" ht="15">
      <c r="A7" s="51" t="s">
        <v>258</v>
      </c>
      <c r="B7" s="91">
        <v>50310</v>
      </c>
      <c r="C7" s="91">
        <v>151015</v>
      </c>
      <c r="D7" s="91">
        <v>13009</v>
      </c>
      <c r="E7" s="91">
        <v>214334</v>
      </c>
    </row>
    <row r="8" spans="1:5" ht="15">
      <c r="A8" s="51" t="s">
        <v>254</v>
      </c>
      <c r="B8" s="91">
        <v>8712</v>
      </c>
      <c r="C8" s="91">
        <v>28060</v>
      </c>
      <c r="D8" s="91">
        <v>2351</v>
      </c>
      <c r="E8" s="91">
        <v>39123</v>
      </c>
    </row>
    <row r="9" spans="1:5" ht="15">
      <c r="A9" s="51" t="s">
        <v>263</v>
      </c>
      <c r="B9" s="91">
        <v>32166</v>
      </c>
      <c r="C9" s="91">
        <v>104083</v>
      </c>
      <c r="D9" s="91">
        <v>7054</v>
      </c>
      <c r="E9" s="91">
        <v>143303</v>
      </c>
    </row>
    <row r="10" spans="1:5" ht="15">
      <c r="A10" s="51" t="s">
        <v>267</v>
      </c>
      <c r="B10" s="91">
        <v>5471</v>
      </c>
      <c r="C10" s="91">
        <v>21769</v>
      </c>
      <c r="D10" s="91">
        <v>2749</v>
      </c>
      <c r="E10" s="91">
        <v>29989</v>
      </c>
    </row>
    <row r="11" spans="1:5" ht="15">
      <c r="A11" s="51" t="s">
        <v>268</v>
      </c>
      <c r="B11" s="91">
        <v>12103</v>
      </c>
      <c r="C11" s="91">
        <v>42610</v>
      </c>
      <c r="D11" s="91">
        <v>2003</v>
      </c>
      <c r="E11" s="91">
        <v>56716</v>
      </c>
    </row>
    <row r="12" spans="1:5" ht="15">
      <c r="A12" s="51" t="s">
        <v>247</v>
      </c>
      <c r="B12" s="91">
        <v>108762</v>
      </c>
      <c r="C12" s="91">
        <v>347537</v>
      </c>
      <c r="D12" s="91">
        <v>27166</v>
      </c>
      <c r="E12" s="91">
        <v>483465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230E8-EDEB-4C01-ACD6-92AE4559D0B4}">
  <dimension ref="A1:B7"/>
  <sheetViews>
    <sheetView workbookViewId="0">
      <selection activeCell="B6" sqref="B6"/>
    </sheetView>
  </sheetViews>
  <sheetFormatPr defaultRowHeight="15"/>
  <cols>
    <col min="1" max="1" width="16" bestFit="1" customWidth="1"/>
    <col min="2" max="2" width="16.28515625" bestFit="1" customWidth="1"/>
    <col min="3" max="3" width="11.28515625" bestFit="1" customWidth="1"/>
    <col min="4" max="4" width="6" bestFit="1" customWidth="1"/>
    <col min="5" max="5" width="11.28515625" bestFit="1" customWidth="1"/>
  </cols>
  <sheetData>
    <row r="1" spans="1:2">
      <c r="A1" s="52" t="s">
        <v>273</v>
      </c>
      <c r="B1" t="s">
        <v>251</v>
      </c>
    </row>
    <row r="2" spans="1:2">
      <c r="A2" s="52" t="s">
        <v>274</v>
      </c>
      <c r="B2" t="s">
        <v>258</v>
      </c>
    </row>
    <row r="4" spans="1:2">
      <c r="A4" s="52" t="s">
        <v>277</v>
      </c>
      <c r="B4" s="52" t="s">
        <v>249</v>
      </c>
    </row>
    <row r="5" spans="1:2">
      <c r="A5" s="52" t="s">
        <v>248</v>
      </c>
      <c r="B5" t="s">
        <v>260</v>
      </c>
    </row>
    <row r="6" spans="1:2">
      <c r="A6" s="81" t="s">
        <v>321</v>
      </c>
      <c r="B6" s="91">
        <v>7810</v>
      </c>
    </row>
    <row r="7" spans="1:2">
      <c r="A7" s="81" t="s">
        <v>247</v>
      </c>
      <c r="B7" s="91">
        <v>7810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D040-F92E-4AE0-B650-E368CA297E72}">
  <dimension ref="A1:E10"/>
  <sheetViews>
    <sheetView workbookViewId="0">
      <selection activeCell="D9" sqref="D9"/>
    </sheetView>
  </sheetViews>
  <sheetFormatPr defaultRowHeight="15"/>
  <cols>
    <col min="1" max="1" width="16" bestFit="1" customWidth="1"/>
    <col min="2" max="2" width="16.28515625" bestFit="1" customWidth="1"/>
    <col min="3" max="3" width="7.140625" bestFit="1" customWidth="1"/>
    <col min="4" max="4" width="6.140625" bestFit="1" customWidth="1"/>
    <col min="5" max="5" width="11.28515625" bestFit="1" customWidth="1"/>
  </cols>
  <sheetData>
    <row r="1" spans="1:5">
      <c r="A1" s="52" t="s">
        <v>273</v>
      </c>
      <c r="B1" t="s">
        <v>251</v>
      </c>
    </row>
    <row r="2" spans="1:5">
      <c r="A2" s="52" t="s">
        <v>274</v>
      </c>
      <c r="B2" t="s">
        <v>268</v>
      </c>
    </row>
    <row r="4" spans="1:5">
      <c r="A4" s="52" t="s">
        <v>277</v>
      </c>
      <c r="B4" s="52" t="s">
        <v>249</v>
      </c>
    </row>
    <row r="5" spans="1:5">
      <c r="A5" s="52" t="s">
        <v>248</v>
      </c>
      <c r="B5" t="s">
        <v>260</v>
      </c>
      <c r="C5" t="s">
        <v>255</v>
      </c>
      <c r="D5" t="s">
        <v>252</v>
      </c>
      <c r="E5" t="s">
        <v>247</v>
      </c>
    </row>
    <row r="6" spans="1:5">
      <c r="A6" s="81" t="s">
        <v>321</v>
      </c>
      <c r="B6" s="82">
        <v>4.8786938430072646E-2</v>
      </c>
      <c r="C6" s="82">
        <v>0.22043162423302065</v>
      </c>
      <c r="D6" s="82">
        <v>2.4331758234008038E-3</v>
      </c>
      <c r="E6" s="82">
        <v>0.2716517384864941</v>
      </c>
    </row>
    <row r="7" spans="1:5">
      <c r="A7" s="81" t="s">
        <v>322</v>
      </c>
      <c r="B7" s="82">
        <v>5.5857253685027156E-2</v>
      </c>
      <c r="C7" s="82">
        <v>0.21260314549686155</v>
      </c>
      <c r="D7" s="82">
        <v>7.9342689893504474E-4</v>
      </c>
      <c r="E7" s="82">
        <v>0.26925382608082377</v>
      </c>
    </row>
    <row r="8" spans="1:5">
      <c r="A8" s="81" t="s">
        <v>323</v>
      </c>
      <c r="B8" s="82">
        <v>5.7232526976514563E-2</v>
      </c>
      <c r="C8" s="82">
        <v>9.7591508569010513E-2</v>
      </c>
      <c r="D8" s="82">
        <v>3.1031807602792862E-2</v>
      </c>
      <c r="E8" s="82">
        <v>0.18585584314831793</v>
      </c>
    </row>
    <row r="9" spans="1:5">
      <c r="A9" s="81" t="s">
        <v>324</v>
      </c>
      <c r="B9" s="82">
        <v>5.1519853304182239E-2</v>
      </c>
      <c r="C9" s="82">
        <v>0.22066083644826856</v>
      </c>
      <c r="D9" s="82">
        <v>1.057902531913393E-3</v>
      </c>
      <c r="E9" s="82">
        <v>0.2732385922843642</v>
      </c>
    </row>
    <row r="10" spans="1:5">
      <c r="A10" s="81" t="s">
        <v>247</v>
      </c>
      <c r="B10" s="82">
        <v>0.2133965723957966</v>
      </c>
      <c r="C10" s="82">
        <v>0.75128711474716126</v>
      </c>
      <c r="D10" s="82">
        <v>3.5316312857042106E-2</v>
      </c>
      <c r="E10" s="82"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94B1-A4EE-4AD1-8FEA-A1CB61BA7670}">
  <dimension ref="A1:E10"/>
  <sheetViews>
    <sheetView workbookViewId="0">
      <selection activeCell="B10" sqref="B10"/>
    </sheetView>
  </sheetViews>
  <sheetFormatPr defaultRowHeight="15"/>
  <cols>
    <col min="1" max="1" width="16" bestFit="1" customWidth="1"/>
    <col min="2" max="2" width="16.28515625" bestFit="1" customWidth="1"/>
    <col min="3" max="3" width="7.140625" bestFit="1" customWidth="1"/>
    <col min="4" max="4" width="6.140625" bestFit="1" customWidth="1"/>
    <col min="5" max="5" width="11.28515625" bestFit="1" customWidth="1"/>
  </cols>
  <sheetData>
    <row r="1" spans="1:5">
      <c r="A1" s="52" t="s">
        <v>273</v>
      </c>
      <c r="B1" t="s">
        <v>251</v>
      </c>
    </row>
    <row r="2" spans="1:5">
      <c r="A2" s="52" t="s">
        <v>274</v>
      </c>
      <c r="B2" t="s">
        <v>267</v>
      </c>
    </row>
    <row r="4" spans="1:5">
      <c r="A4" s="52" t="s">
        <v>277</v>
      </c>
      <c r="B4" s="52" t="s">
        <v>249</v>
      </c>
    </row>
    <row r="5" spans="1:5">
      <c r="A5" s="52" t="s">
        <v>248</v>
      </c>
      <c r="B5" t="s">
        <v>260</v>
      </c>
      <c r="C5" t="s">
        <v>255</v>
      </c>
      <c r="D5" t="s">
        <v>252</v>
      </c>
      <c r="E5" t="s">
        <v>247</v>
      </c>
    </row>
    <row r="6" spans="1:5">
      <c r="A6" s="81" t="s">
        <v>321</v>
      </c>
      <c r="B6" s="82">
        <v>3.2978758878255361E-2</v>
      </c>
      <c r="C6" s="82">
        <v>0.11327486745139885</v>
      </c>
      <c r="D6" s="82">
        <v>0</v>
      </c>
      <c r="E6" s="82">
        <v>0.14625362632965422</v>
      </c>
    </row>
    <row r="7" spans="1:5">
      <c r="A7" s="81" t="s">
        <v>322</v>
      </c>
      <c r="B7" s="82">
        <v>7.9062322851712288E-2</v>
      </c>
      <c r="C7" s="82">
        <v>0.17766514388609156</v>
      </c>
      <c r="D7" s="82">
        <v>8.8199006302310853E-2</v>
      </c>
      <c r="E7" s="82">
        <v>0.3449264730401147</v>
      </c>
    </row>
    <row r="8" spans="1:5">
      <c r="A8" s="81" t="s">
        <v>323</v>
      </c>
      <c r="B8" s="82">
        <v>3.4379272399879958E-2</v>
      </c>
      <c r="C8" s="82">
        <v>0.18200006669112007</v>
      </c>
      <c r="D8" s="82">
        <v>3.4679382440228083E-3</v>
      </c>
      <c r="E8" s="82">
        <v>0.21984727733502285</v>
      </c>
    </row>
    <row r="9" spans="1:5">
      <c r="A9" s="81" t="s">
        <v>324</v>
      </c>
      <c r="B9" s="82">
        <v>3.6013204841775316E-2</v>
      </c>
      <c r="C9" s="82">
        <v>0.25295941845343295</v>
      </c>
      <c r="D9" s="82">
        <v>0</v>
      </c>
      <c r="E9" s="82">
        <v>0.28897262329520823</v>
      </c>
    </row>
    <row r="10" spans="1:5">
      <c r="A10" s="81" t="s">
        <v>247</v>
      </c>
      <c r="B10" s="83">
        <v>0.18243355897162292</v>
      </c>
      <c r="C10" s="82">
        <v>0.72589949648204344</v>
      </c>
      <c r="D10" s="82">
        <v>9.1666944546333659E-2</v>
      </c>
      <c r="E10" s="82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7B384-F6F7-4EF8-813A-F9D1C4A33CAF}">
  <dimension ref="A1:E10"/>
  <sheetViews>
    <sheetView workbookViewId="0"/>
  </sheetViews>
  <sheetFormatPr defaultRowHeight="15"/>
  <cols>
    <col min="1" max="1" width="16" bestFit="1" customWidth="1"/>
    <col min="2" max="2" width="16.28515625" bestFit="1" customWidth="1"/>
    <col min="3" max="3" width="6" bestFit="1" customWidth="1"/>
    <col min="4" max="4" width="5.28515625" bestFit="1" customWidth="1"/>
    <col min="5" max="5" width="11.28515625" bestFit="1" customWidth="1"/>
  </cols>
  <sheetData>
    <row r="1" spans="1:5">
      <c r="A1" s="52" t="s">
        <v>273</v>
      </c>
      <c r="B1" t="s">
        <v>261</v>
      </c>
    </row>
    <row r="2" spans="1:5">
      <c r="A2" s="52" t="s">
        <v>274</v>
      </c>
      <c r="B2" t="s">
        <v>263</v>
      </c>
    </row>
    <row r="4" spans="1:5">
      <c r="A4" s="52" t="s">
        <v>277</v>
      </c>
      <c r="B4" s="52" t="s">
        <v>249</v>
      </c>
    </row>
    <row r="5" spans="1:5">
      <c r="A5" s="52" t="s">
        <v>248</v>
      </c>
      <c r="B5" t="s">
        <v>260</v>
      </c>
      <c r="C5" t="s">
        <v>255</v>
      </c>
      <c r="D5" t="s">
        <v>252</v>
      </c>
      <c r="E5" t="s">
        <v>247</v>
      </c>
    </row>
    <row r="6" spans="1:5">
      <c r="A6" s="81" t="s">
        <v>321</v>
      </c>
      <c r="B6" s="91">
        <v>4186</v>
      </c>
      <c r="C6" s="91">
        <v>7176</v>
      </c>
      <c r="D6" s="91">
        <v>1794</v>
      </c>
      <c r="E6" s="91">
        <v>13156</v>
      </c>
    </row>
    <row r="7" spans="1:5">
      <c r="A7" s="81" t="s">
        <v>322</v>
      </c>
      <c r="B7" s="91">
        <v>1794</v>
      </c>
      <c r="C7" s="91">
        <v>10764</v>
      </c>
      <c r="D7" s="91">
        <v>2392</v>
      </c>
      <c r="E7" s="91">
        <v>14950</v>
      </c>
    </row>
    <row r="8" spans="1:5">
      <c r="A8" s="81" t="s">
        <v>323</v>
      </c>
      <c r="B8" s="91">
        <v>8372</v>
      </c>
      <c r="C8" s="91">
        <v>16146</v>
      </c>
      <c r="D8" s="91"/>
      <c r="E8" s="91">
        <v>24518</v>
      </c>
    </row>
    <row r="9" spans="1:5">
      <c r="A9" s="81" t="s">
        <v>324</v>
      </c>
      <c r="B9" s="91">
        <v>1794</v>
      </c>
      <c r="C9" s="91">
        <v>6578</v>
      </c>
      <c r="D9" s="91"/>
      <c r="E9" s="91">
        <v>8372</v>
      </c>
    </row>
    <row r="10" spans="1:5">
      <c r="A10" s="81" t="s">
        <v>247</v>
      </c>
      <c r="B10" s="91">
        <v>16146</v>
      </c>
      <c r="C10" s="91">
        <v>40664</v>
      </c>
      <c r="D10" s="91">
        <v>4186</v>
      </c>
      <c r="E10" s="91">
        <v>60996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2C05-D04A-46D0-B457-0D2E35A617EA}">
  <dimension ref="A1:B10"/>
  <sheetViews>
    <sheetView workbookViewId="0">
      <selection activeCell="B6" sqref="B6"/>
    </sheetView>
  </sheetViews>
  <sheetFormatPr defaultRowHeight="15"/>
  <cols>
    <col min="1" max="1" width="16" bestFit="1" customWidth="1"/>
    <col min="2" max="2" width="16.28515625" bestFit="1" customWidth="1"/>
    <col min="3" max="3" width="11.28515625" bestFit="1" customWidth="1"/>
    <col min="4" max="4" width="5.28515625" bestFit="1" customWidth="1"/>
    <col min="5" max="5" width="11.28515625" bestFit="1" customWidth="1"/>
  </cols>
  <sheetData>
    <row r="1" spans="1:2">
      <c r="A1" s="52" t="s">
        <v>273</v>
      </c>
      <c r="B1" t="s">
        <v>251</v>
      </c>
    </row>
    <row r="2" spans="1:2">
      <c r="A2" s="52" t="s">
        <v>274</v>
      </c>
      <c r="B2" t="s">
        <v>258</v>
      </c>
    </row>
    <row r="4" spans="1:2">
      <c r="A4" s="52" t="s">
        <v>277</v>
      </c>
      <c r="B4" s="52" t="s">
        <v>249</v>
      </c>
    </row>
    <row r="5" spans="1:2">
      <c r="A5" s="52" t="s">
        <v>248</v>
      </c>
      <c r="B5" t="s">
        <v>260</v>
      </c>
    </row>
    <row r="6" spans="1:2">
      <c r="A6" s="81" t="s">
        <v>321</v>
      </c>
      <c r="B6" s="91">
        <v>7810</v>
      </c>
    </row>
    <row r="7" spans="1:2">
      <c r="A7" s="81" t="s">
        <v>322</v>
      </c>
      <c r="B7" s="91">
        <v>11939</v>
      </c>
    </row>
    <row r="8" spans="1:2">
      <c r="A8" s="81" t="s">
        <v>323</v>
      </c>
      <c r="B8" s="91">
        <v>13740</v>
      </c>
    </row>
    <row r="9" spans="1:2">
      <c r="A9" s="81" t="s">
        <v>324</v>
      </c>
      <c r="B9" s="91">
        <v>16821</v>
      </c>
    </row>
    <row r="10" spans="1:2">
      <c r="A10" s="81" t="s">
        <v>247</v>
      </c>
      <c r="B10" s="91">
        <v>50310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BB7D3-66BA-471E-8DB9-4EF62DBAEF32}">
  <dimension ref="A1:D10"/>
  <sheetViews>
    <sheetView workbookViewId="0">
      <selection activeCell="A6" sqref="A6"/>
    </sheetView>
  </sheetViews>
  <sheetFormatPr defaultRowHeight="15"/>
  <cols>
    <col min="1" max="1" width="17" bestFit="1" customWidth="1"/>
    <col min="2" max="2" width="20.28515625" bestFit="1" customWidth="1"/>
    <col min="3" max="3" width="5.7109375" bestFit="1" customWidth="1"/>
    <col min="4" max="5" width="11.28515625" bestFit="1" customWidth="1"/>
  </cols>
  <sheetData>
    <row r="1" spans="1:4">
      <c r="A1" s="52" t="s">
        <v>273</v>
      </c>
      <c r="B1" t="s">
        <v>264</v>
      </c>
    </row>
    <row r="2" spans="1:4">
      <c r="A2" s="52" t="s">
        <v>274</v>
      </c>
      <c r="B2" t="s">
        <v>254</v>
      </c>
    </row>
    <row r="4" spans="1:4">
      <c r="A4" s="52" t="s">
        <v>327</v>
      </c>
      <c r="B4" s="52" t="s">
        <v>249</v>
      </c>
    </row>
    <row r="5" spans="1:4">
      <c r="A5" s="52" t="s">
        <v>248</v>
      </c>
      <c r="B5" t="s">
        <v>260</v>
      </c>
      <c r="C5" t="s">
        <v>255</v>
      </c>
      <c r="D5" t="s">
        <v>247</v>
      </c>
    </row>
    <row r="6" spans="1:4">
      <c r="A6" s="81" t="s">
        <v>321</v>
      </c>
      <c r="B6" s="91"/>
      <c r="C6" s="91">
        <v>5</v>
      </c>
      <c r="D6" s="91">
        <v>5</v>
      </c>
    </row>
    <row r="7" spans="1:4">
      <c r="A7" s="81" t="s">
        <v>322</v>
      </c>
      <c r="B7" s="91"/>
      <c r="C7" s="91">
        <v>9</v>
      </c>
      <c r="D7" s="91">
        <v>9</v>
      </c>
    </row>
    <row r="8" spans="1:4">
      <c r="A8" s="81" t="s">
        <v>323</v>
      </c>
      <c r="B8" s="91">
        <v>2</v>
      </c>
      <c r="C8" s="91">
        <v>6</v>
      </c>
      <c r="D8" s="91">
        <v>8</v>
      </c>
    </row>
    <row r="9" spans="1:4">
      <c r="A9" s="81" t="s">
        <v>324</v>
      </c>
      <c r="B9" s="91"/>
      <c r="C9" s="91">
        <v>7</v>
      </c>
      <c r="D9" s="91">
        <v>7</v>
      </c>
    </row>
    <row r="10" spans="1:4">
      <c r="A10" s="81" t="s">
        <v>247</v>
      </c>
      <c r="B10" s="91">
        <v>2</v>
      </c>
      <c r="C10" s="91">
        <v>27</v>
      </c>
      <c r="D10" s="91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1</vt:i4>
      </vt:variant>
    </vt:vector>
  </HeadingPairs>
  <TitlesOfParts>
    <vt:vector size="40" baseType="lpstr">
      <vt:lpstr>Start</vt:lpstr>
      <vt:lpstr>Sheet1</vt:lpstr>
      <vt:lpstr>Future_Value</vt:lpstr>
      <vt:lpstr>Cost_Revenue</vt:lpstr>
      <vt:lpstr>Future_Value2</vt:lpstr>
      <vt:lpstr>Cost_Revenue_Painter</vt:lpstr>
      <vt:lpstr>with_plot</vt:lpstr>
      <vt:lpstr>CoffeeShop</vt:lpstr>
      <vt:lpstr>simple</vt:lpstr>
      <vt:lpstr>Sales (conditionals)</vt:lpstr>
      <vt:lpstr>Moving Average</vt:lpstr>
      <vt:lpstr>conditional_cost</vt:lpstr>
      <vt:lpstr>VIP</vt:lpstr>
      <vt:lpstr>Installment</vt:lpstr>
      <vt:lpstr>Annuity</vt:lpstr>
      <vt:lpstr>Exam</vt:lpstr>
      <vt:lpstr>Department</vt:lpstr>
      <vt:lpstr>Bar_Sales</vt:lpstr>
      <vt:lpstr>Clients</vt:lpstr>
      <vt:lpstr>Gift</vt:lpstr>
      <vt:lpstr>Grading</vt:lpstr>
      <vt:lpstr>Bike_sales</vt:lpstr>
      <vt:lpstr>Sales_table</vt:lpstr>
      <vt:lpstr>Sales_data</vt:lpstr>
      <vt:lpstr>Store_data</vt:lpstr>
      <vt:lpstr>Exporter_data</vt:lpstr>
      <vt:lpstr>Exporter_Pivot_Table_1</vt:lpstr>
      <vt:lpstr>Exporter_Pivot_Table_2</vt:lpstr>
      <vt:lpstr>Exporter_Pivot_Table_3</vt:lpstr>
      <vt:lpstr>Exporter_Pivot_Table_4</vt:lpstr>
      <vt:lpstr>Exporter_Pivot_Table_5</vt:lpstr>
      <vt:lpstr>Exped_data</vt:lpstr>
      <vt:lpstr>Exped_Pivot_Table_Start</vt:lpstr>
      <vt:lpstr>Exped_Pivot_Table_1</vt:lpstr>
      <vt:lpstr>Exped_Pivot_Table_2</vt:lpstr>
      <vt:lpstr>Exped_Pivot_Table_3</vt:lpstr>
      <vt:lpstr>Exped_Pivot_Table_4</vt:lpstr>
      <vt:lpstr>Exped_Pivot_Table_5</vt:lpstr>
      <vt:lpstr>Exped_Pivot_Table_6</vt:lpstr>
      <vt:lpstr>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2026-09-06T09:50:40Z</dcterms:created>
  <dcterms:modified xsi:type="dcterms:W3CDTF">2026-09-16T11:49:51Z</dcterms:modified>
</cp:coreProperties>
</file>